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bookViews>
    <workbookView xWindow="-12" yWindow="3048" windowWidth="12000" windowHeight="2556"/>
  </bookViews>
  <sheets>
    <sheet name="уточн апрель 2025-2027" sheetId="6" r:id="rId1"/>
    <sheet name="data 2018" sheetId="3" state="hidden" r:id="rId2"/>
    <sheet name="для Старовойтовой" sheetId="4" state="hidden" r:id="rId3"/>
  </sheets>
  <definedNames>
    <definedName name="_xlnm._FilterDatabase" localSheetId="1" hidden="1">'data 2018'!$B$1:$D$155</definedName>
    <definedName name="_xlnm._FilterDatabase" localSheetId="2" hidden="1">'для Старовойтовой'!$A$2:$I$3</definedName>
    <definedName name="_xlnm._FilterDatabase" localSheetId="0" hidden="1">'уточн апрель 2025-2027'!$A$6:$C$584</definedName>
    <definedName name="_xlnm.Print_Titles" localSheetId="2">'для Старовойтовой'!$2:$2</definedName>
    <definedName name="_xlnm.Print_Titles" localSheetId="0">'уточн апрель 2025-2027'!$6:$6</definedName>
    <definedName name="_xlnm.Print_Area" localSheetId="0">'уточн апрель 2025-2027'!$A$1:$C$590</definedName>
  </definedNames>
  <calcPr calcId="145621" fullPrecision="0"/>
  <pivotCaches>
    <pivotCache cacheId="0" r:id="rId4"/>
  </pivotCaches>
</workbook>
</file>

<file path=xl/calcChain.xml><?xml version="1.0" encoding="utf-8"?>
<calcChain xmlns="http://schemas.openxmlformats.org/spreadsheetml/2006/main">
  <c r="C425" i="6" l="1"/>
  <c r="C469" i="6" l="1"/>
  <c r="C271" i="6"/>
  <c r="C256" i="6"/>
  <c r="C222" i="6"/>
  <c r="C182" i="6"/>
  <c r="C176" i="6"/>
  <c r="C465" i="6" l="1"/>
  <c r="C413" i="6"/>
  <c r="C381" i="6"/>
  <c r="C365" i="6"/>
  <c r="C157" i="6"/>
  <c r="C536" i="6" l="1"/>
  <c r="C535" i="6" s="1"/>
  <c r="C489" i="6"/>
  <c r="C484" i="6"/>
  <c r="C483" i="6" s="1"/>
  <c r="C479" i="6"/>
  <c r="C472" i="6"/>
  <c r="C471" i="6"/>
  <c r="C463" i="6"/>
  <c r="C461" i="6"/>
  <c r="C457" i="6"/>
  <c r="C453" i="6"/>
  <c r="C449" i="6"/>
  <c r="C447" i="6"/>
  <c r="C445" i="6"/>
  <c r="C442" i="6"/>
  <c r="C440" i="6"/>
  <c r="C438" i="6"/>
  <c r="C436" i="6"/>
  <c r="C434" i="6"/>
  <c r="C430" i="6"/>
  <c r="C428" i="6"/>
  <c r="C426" i="6"/>
  <c r="C420" i="6"/>
  <c r="C411" i="6"/>
  <c r="C409" i="6"/>
  <c r="C407" i="6"/>
  <c r="C405" i="6"/>
  <c r="C403" i="6"/>
  <c r="C401" i="6"/>
  <c r="C399" i="6"/>
  <c r="C397" i="6"/>
  <c r="C394" i="6"/>
  <c r="C392" i="6"/>
  <c r="C452" i="6" l="1"/>
  <c r="C478" i="6"/>
  <c r="C488" i="6"/>
  <c r="C487" i="6" s="1"/>
  <c r="C389" i="6"/>
  <c r="C387" i="6"/>
  <c r="C385" i="6"/>
  <c r="C383" i="6"/>
  <c r="C379" i="6"/>
  <c r="C377" i="6"/>
  <c r="C375" i="6"/>
  <c r="C373" i="6"/>
  <c r="C371" i="6"/>
  <c r="C369" i="6"/>
  <c r="C367" i="6"/>
  <c r="C363" i="6"/>
  <c r="C361" i="6"/>
  <c r="C358" i="6"/>
  <c r="C356" i="6"/>
  <c r="C354" i="6"/>
  <c r="C352" i="6"/>
  <c r="C350" i="6"/>
  <c r="C346" i="6"/>
  <c r="C344" i="6"/>
  <c r="C342" i="6"/>
  <c r="C340" i="6"/>
  <c r="C338" i="6"/>
  <c r="C336" i="6"/>
  <c r="C334" i="6"/>
  <c r="C332" i="6"/>
  <c r="C330" i="6"/>
  <c r="C328" i="6"/>
  <c r="C326" i="6"/>
  <c r="C324" i="6"/>
  <c r="C322" i="6"/>
  <c r="C320" i="6"/>
  <c r="C318" i="6"/>
  <c r="C316" i="6"/>
  <c r="C314" i="6"/>
  <c r="C312" i="6"/>
  <c r="C310" i="6"/>
  <c r="C308" i="6"/>
  <c r="C306" i="6"/>
  <c r="C304" i="6"/>
  <c r="C302" i="6"/>
  <c r="C300" i="6"/>
  <c r="C298" i="6"/>
  <c r="C296" i="6"/>
  <c r="C294" i="6"/>
  <c r="C292" i="6"/>
  <c r="C290" i="6"/>
  <c r="C286" i="6"/>
  <c r="C284" i="6"/>
  <c r="C283" i="6" s="1"/>
  <c r="C280" i="6"/>
  <c r="C278" i="6"/>
  <c r="C276" i="6"/>
  <c r="C269" i="6"/>
  <c r="C267" i="6"/>
  <c r="C263" i="6"/>
  <c r="C255" i="6"/>
  <c r="C250" i="6"/>
  <c r="C248" i="6"/>
  <c r="C245" i="6"/>
  <c r="C243" i="6"/>
  <c r="C241" i="6"/>
  <c r="C239" i="6"/>
  <c r="C236" i="6"/>
  <c r="C234" i="6"/>
  <c r="C232" i="6"/>
  <c r="C225" i="6"/>
  <c r="C218" i="6"/>
  <c r="C208" i="6"/>
  <c r="C206" i="6"/>
  <c r="C202" i="6"/>
  <c r="C196" i="6"/>
  <c r="C189" i="6"/>
  <c r="C185" i="6"/>
  <c r="C180" i="6"/>
  <c r="C179" i="6" s="1"/>
  <c r="C174" i="6"/>
  <c r="C173" i="6" s="1"/>
  <c r="C170" i="6"/>
  <c r="C163" i="6"/>
  <c r="C156" i="6"/>
  <c r="C153" i="6" s="1"/>
  <c r="C148" i="6"/>
  <c r="C145" i="6"/>
  <c r="C134" i="6"/>
  <c r="C142" i="6"/>
  <c r="C131" i="6"/>
  <c r="C128" i="6"/>
  <c r="C125" i="6"/>
  <c r="C124" i="6" s="1"/>
  <c r="C122" i="6"/>
  <c r="C120" i="6"/>
  <c r="C118" i="6"/>
  <c r="C115" i="6"/>
  <c r="C113" i="6"/>
  <c r="C110" i="6"/>
  <c r="C107" i="6"/>
  <c r="C106" i="6" s="1"/>
  <c r="C94" i="6"/>
  <c r="C88" i="6"/>
  <c r="C80" i="6"/>
  <c r="C77" i="6"/>
  <c r="C72" i="6"/>
  <c r="C69" i="6"/>
  <c r="C62" i="6"/>
  <c r="C59" i="6"/>
  <c r="C54" i="6"/>
  <c r="C51" i="6"/>
  <c r="C48" i="6"/>
  <c r="C45" i="6"/>
  <c r="C38" i="6"/>
  <c r="C15" i="6"/>
  <c r="C10" i="6"/>
  <c r="C266" i="6" l="1"/>
  <c r="C486" i="6"/>
  <c r="C247" i="6"/>
  <c r="C86" i="6"/>
  <c r="C275" i="6"/>
  <c r="C184" i="6"/>
  <c r="C262" i="6"/>
  <c r="C147" i="6"/>
  <c r="C141" i="6"/>
  <c r="C130" i="6"/>
  <c r="C127" i="6"/>
  <c r="C112" i="6"/>
  <c r="C58" i="6"/>
  <c r="C9" i="6"/>
  <c r="C188" i="6"/>
  <c r="C238" i="6"/>
  <c r="C162" i="6"/>
  <c r="C117" i="6"/>
  <c r="C76" i="6"/>
  <c r="C68" i="6"/>
  <c r="C34" i="6"/>
  <c r="C35" i="6"/>
  <c r="C133" i="6" l="1"/>
  <c r="C187" i="6"/>
  <c r="C274" i="6"/>
  <c r="C273" i="6"/>
  <c r="C172" i="6"/>
  <c r="C109" i="6"/>
  <c r="C83" i="6"/>
  <c r="C57" i="6"/>
  <c r="C8" i="6"/>
  <c r="C152" i="6"/>
  <c r="C7" i="6" l="1"/>
  <c r="C584" i="6" l="1"/>
  <c r="E3" i="4" l="1"/>
  <c r="A155" i="3" l="1"/>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K197" i="3" l="1"/>
  <c r="K193" i="3"/>
  <c r="K189" i="3"/>
  <c r="K185" i="3"/>
  <c r="K181" i="3"/>
  <c r="K177" i="3"/>
  <c r="K173" i="3"/>
  <c r="K166" i="3"/>
  <c r="K162" i="3"/>
  <c r="K158" i="3"/>
  <c r="K154" i="3"/>
  <c r="K150" i="3"/>
  <c r="K146" i="3"/>
  <c r="K142" i="3"/>
  <c r="K138" i="3"/>
  <c r="K133" i="3"/>
  <c r="K129" i="3"/>
  <c r="K125" i="3"/>
  <c r="K121" i="3"/>
  <c r="K117" i="3"/>
  <c r="K113" i="3"/>
  <c r="K109" i="3"/>
  <c r="K105" i="3"/>
  <c r="K101" i="3"/>
  <c r="K97" i="3"/>
  <c r="K93" i="3"/>
  <c r="K89" i="3"/>
  <c r="K85" i="3"/>
  <c r="K81" i="3"/>
  <c r="K77" i="3"/>
  <c r="K73" i="3"/>
  <c r="K69" i="3"/>
  <c r="K64" i="3"/>
  <c r="K60" i="3"/>
  <c r="K56" i="3"/>
  <c r="K52" i="3"/>
  <c r="K48" i="3"/>
  <c r="K44" i="3"/>
  <c r="K40" i="3"/>
  <c r="K36" i="3"/>
  <c r="K32" i="3"/>
  <c r="K28" i="3"/>
  <c r="K24" i="3"/>
  <c r="K20" i="3"/>
  <c r="K16" i="3"/>
  <c r="K12" i="3"/>
  <c r="K8" i="3"/>
  <c r="K4" i="3"/>
  <c r="J198" i="3"/>
  <c r="J194" i="3"/>
  <c r="J190" i="3"/>
  <c r="J186" i="3"/>
  <c r="J182" i="3"/>
  <c r="J178" i="3"/>
  <c r="J174" i="3"/>
  <c r="J166" i="3"/>
  <c r="J162" i="3"/>
  <c r="J158" i="3"/>
  <c r="J154" i="3"/>
  <c r="J150" i="3"/>
  <c r="J146" i="3"/>
  <c r="J142" i="3"/>
  <c r="J138" i="3"/>
  <c r="J133" i="3"/>
  <c r="J129" i="3"/>
  <c r="J125" i="3"/>
  <c r="J121" i="3"/>
  <c r="J117" i="3"/>
  <c r="J113" i="3"/>
  <c r="J109" i="3"/>
  <c r="J105" i="3"/>
  <c r="J101" i="3"/>
  <c r="J97" i="3"/>
  <c r="J93" i="3"/>
  <c r="J89" i="3"/>
  <c r="J85" i="3"/>
  <c r="J81" i="3"/>
  <c r="J77" i="3"/>
  <c r="J73" i="3"/>
  <c r="J69" i="3"/>
  <c r="J64" i="3"/>
  <c r="J60" i="3"/>
  <c r="J56" i="3"/>
  <c r="J52" i="3"/>
  <c r="J48" i="3"/>
  <c r="K200" i="3"/>
  <c r="K195" i="3"/>
  <c r="K190" i="3"/>
  <c r="K184" i="3"/>
  <c r="K179" i="3"/>
  <c r="K174" i="3"/>
  <c r="K165" i="3"/>
  <c r="K160" i="3"/>
  <c r="K155" i="3"/>
  <c r="K149" i="3"/>
  <c r="K144" i="3"/>
  <c r="K139" i="3"/>
  <c r="K132" i="3"/>
  <c r="K127" i="3"/>
  <c r="K122" i="3"/>
  <c r="K116" i="3"/>
  <c r="K111" i="3"/>
  <c r="K106" i="3"/>
  <c r="K100" i="3"/>
  <c r="K95" i="3"/>
  <c r="K90" i="3"/>
  <c r="K84" i="3"/>
  <c r="K79" i="3"/>
  <c r="K74" i="3"/>
  <c r="K68" i="3"/>
  <c r="K62" i="3"/>
  <c r="K57" i="3"/>
  <c r="K51" i="3"/>
  <c r="K46" i="3"/>
  <c r="K41" i="3"/>
  <c r="K35" i="3"/>
  <c r="K30" i="3"/>
  <c r="K25" i="3"/>
  <c r="K19" i="3"/>
  <c r="K14" i="3"/>
  <c r="K9" i="3"/>
  <c r="K3" i="3"/>
  <c r="J196" i="3"/>
  <c r="J191" i="3"/>
  <c r="J185" i="3"/>
  <c r="J180" i="3"/>
  <c r="J175" i="3"/>
  <c r="J165" i="3"/>
  <c r="J160" i="3"/>
  <c r="J155" i="3"/>
  <c r="J149" i="3"/>
  <c r="J144" i="3"/>
  <c r="J139" i="3"/>
  <c r="J132" i="3"/>
  <c r="J127" i="3"/>
  <c r="J122" i="3"/>
  <c r="J116" i="3"/>
  <c r="J111" i="3"/>
  <c r="J106" i="3"/>
  <c r="J100" i="3"/>
  <c r="J95" i="3"/>
  <c r="J90" i="3"/>
  <c r="J84" i="3"/>
  <c r="J79" i="3"/>
  <c r="J74" i="3"/>
  <c r="J68" i="3"/>
  <c r="J62" i="3"/>
  <c r="J57" i="3"/>
  <c r="J51" i="3"/>
  <c r="J46" i="3"/>
  <c r="J42" i="3"/>
  <c r="J38" i="3"/>
  <c r="J34" i="3"/>
  <c r="J30" i="3"/>
  <c r="J26" i="3"/>
  <c r="J22" i="3"/>
  <c r="J18" i="3"/>
  <c r="J14" i="3"/>
  <c r="J10" i="3"/>
  <c r="J6" i="3"/>
  <c r="I3" i="3"/>
  <c r="I7" i="3"/>
  <c r="I11" i="3"/>
  <c r="I15" i="3"/>
  <c r="I19" i="3"/>
  <c r="I23" i="3"/>
  <c r="I27" i="3"/>
  <c r="I32" i="3"/>
  <c r="I36" i="3"/>
  <c r="I40" i="3"/>
  <c r="K199" i="3"/>
  <c r="K194" i="3"/>
  <c r="K188" i="3"/>
  <c r="K183" i="3"/>
  <c r="K178" i="3"/>
  <c r="K171" i="3"/>
  <c r="K164" i="3"/>
  <c r="K159" i="3"/>
  <c r="K153" i="3"/>
  <c r="K148" i="3"/>
  <c r="K143" i="3"/>
  <c r="K137" i="3"/>
  <c r="K131" i="3"/>
  <c r="K126" i="3"/>
  <c r="K120" i="3"/>
  <c r="K115" i="3"/>
  <c r="K110" i="3"/>
  <c r="K104" i="3"/>
  <c r="K99" i="3"/>
  <c r="K94" i="3"/>
  <c r="K88" i="3"/>
  <c r="K83" i="3"/>
  <c r="K78" i="3"/>
  <c r="K72" i="3"/>
  <c r="K66" i="3"/>
  <c r="K61" i="3"/>
  <c r="K55" i="3"/>
  <c r="K50" i="3"/>
  <c r="K45" i="3"/>
  <c r="K39" i="3"/>
  <c r="K34" i="3"/>
  <c r="K29" i="3"/>
  <c r="K23" i="3"/>
  <c r="K18" i="3"/>
  <c r="K13" i="3"/>
  <c r="K7" i="3"/>
  <c r="J200" i="3"/>
  <c r="J195" i="3"/>
  <c r="J189" i="3"/>
  <c r="J184" i="3"/>
  <c r="J179" i="3"/>
  <c r="J173" i="3"/>
  <c r="J164" i="3"/>
  <c r="J159" i="3"/>
  <c r="J153" i="3"/>
  <c r="J148" i="3"/>
  <c r="J143" i="3"/>
  <c r="J137" i="3"/>
  <c r="J131" i="3"/>
  <c r="J126" i="3"/>
  <c r="J120" i="3"/>
  <c r="K198" i="3"/>
  <c r="K187" i="3"/>
  <c r="K176" i="3"/>
  <c r="K163" i="3"/>
  <c r="K152" i="3"/>
  <c r="K141" i="3"/>
  <c r="K130" i="3"/>
  <c r="K119" i="3"/>
  <c r="K108" i="3"/>
  <c r="K98" i="3"/>
  <c r="K87" i="3"/>
  <c r="K76" i="3"/>
  <c r="K65" i="3"/>
  <c r="K54" i="3"/>
  <c r="K43" i="3"/>
  <c r="K33" i="3"/>
  <c r="K22" i="3"/>
  <c r="K11" i="3"/>
  <c r="J199" i="3"/>
  <c r="J188" i="3"/>
  <c r="J177" i="3"/>
  <c r="J163" i="3"/>
  <c r="J152" i="3"/>
  <c r="J141" i="3"/>
  <c r="J130" i="3"/>
  <c r="J119" i="3"/>
  <c r="J112" i="3"/>
  <c r="J104" i="3"/>
  <c r="J98" i="3"/>
  <c r="J91" i="3"/>
  <c r="J83" i="3"/>
  <c r="J76" i="3"/>
  <c r="J70" i="3"/>
  <c r="J61" i="3"/>
  <c r="J54" i="3"/>
  <c r="J47" i="3"/>
  <c r="J41" i="3"/>
  <c r="J36" i="3"/>
  <c r="J31" i="3"/>
  <c r="J25" i="3"/>
  <c r="J20" i="3"/>
  <c r="J15" i="3"/>
  <c r="J9" i="3"/>
  <c r="J4" i="3"/>
  <c r="I6" i="3"/>
  <c r="I12" i="3"/>
  <c r="I17" i="3"/>
  <c r="I22" i="3"/>
  <c r="I28" i="3"/>
  <c r="I34" i="3"/>
  <c r="I39" i="3"/>
  <c r="I44" i="3"/>
  <c r="I48" i="3"/>
  <c r="I52" i="3"/>
  <c r="I56" i="3"/>
  <c r="I60" i="3"/>
  <c r="I64" i="3"/>
  <c r="I69" i="3"/>
  <c r="I73" i="3"/>
  <c r="I77" i="3"/>
  <c r="I81" i="3"/>
  <c r="I85" i="3"/>
  <c r="I89" i="3"/>
  <c r="I93" i="3"/>
  <c r="K192" i="3"/>
  <c r="K182" i="3"/>
  <c r="K170" i="3"/>
  <c r="K157" i="3"/>
  <c r="K147" i="3"/>
  <c r="K135" i="3"/>
  <c r="K124" i="3"/>
  <c r="K114" i="3"/>
  <c r="K103" i="3"/>
  <c r="K92" i="3"/>
  <c r="K82" i="3"/>
  <c r="K71" i="3"/>
  <c r="K59" i="3"/>
  <c r="K49" i="3"/>
  <c r="K38" i="3"/>
  <c r="K27" i="3"/>
  <c r="K17" i="3"/>
  <c r="K6" i="3"/>
  <c r="J193" i="3"/>
  <c r="J183" i="3"/>
  <c r="J170" i="3"/>
  <c r="J157" i="3"/>
  <c r="J147" i="3"/>
  <c r="J135" i="3"/>
  <c r="J124" i="3"/>
  <c r="J115" i="3"/>
  <c r="J108" i="3"/>
  <c r="J102" i="3"/>
  <c r="J94" i="3"/>
  <c r="J87" i="3"/>
  <c r="J80" i="3"/>
  <c r="J72" i="3"/>
  <c r="J65" i="3"/>
  <c r="J58" i="3"/>
  <c r="J50" i="3"/>
  <c r="J44" i="3"/>
  <c r="J39" i="3"/>
  <c r="J33" i="3"/>
  <c r="J28" i="3"/>
  <c r="J23" i="3"/>
  <c r="J17" i="3"/>
  <c r="J12" i="3"/>
  <c r="J7" i="3"/>
  <c r="I4" i="3"/>
  <c r="I9" i="3"/>
  <c r="I14" i="3"/>
  <c r="I20" i="3"/>
  <c r="I25" i="3"/>
  <c r="I31" i="3"/>
  <c r="I37" i="3"/>
  <c r="I42" i="3"/>
  <c r="I46" i="3"/>
  <c r="I50" i="3"/>
  <c r="I54" i="3"/>
  <c r="I58" i="3"/>
  <c r="I62" i="3"/>
  <c r="I66" i="3"/>
  <c r="I71" i="3"/>
  <c r="I75" i="3"/>
  <c r="I79" i="3"/>
  <c r="I83" i="3"/>
  <c r="I87" i="3"/>
  <c r="I91" i="3"/>
  <c r="I95" i="3"/>
  <c r="I99" i="3"/>
  <c r="I103" i="3"/>
  <c r="I107" i="3"/>
  <c r="I111" i="3"/>
  <c r="I115" i="3"/>
  <c r="I119" i="3"/>
  <c r="I123" i="3"/>
  <c r="I127" i="3"/>
  <c r="I131" i="3"/>
  <c r="I135" i="3"/>
  <c r="I140" i="3"/>
  <c r="I144" i="3"/>
  <c r="I148" i="3"/>
  <c r="I152" i="3"/>
  <c r="I157" i="3"/>
  <c r="I166" i="3"/>
  <c r="I175" i="3"/>
  <c r="I179" i="3"/>
  <c r="I183" i="3"/>
  <c r="I187" i="3"/>
  <c r="I191" i="3"/>
  <c r="I197" i="3"/>
  <c r="I193" i="3"/>
  <c r="I188" i="3"/>
  <c r="I182" i="3"/>
  <c r="I177" i="3"/>
  <c r="I167" i="3"/>
  <c r="I155" i="3"/>
  <c r="I150" i="3"/>
  <c r="I145" i="3"/>
  <c r="I139" i="3"/>
  <c r="I133" i="3"/>
  <c r="I128" i="3"/>
  <c r="I122" i="3"/>
  <c r="I117" i="3"/>
  <c r="I112" i="3"/>
  <c r="I106" i="3"/>
  <c r="I101" i="3"/>
  <c r="I96" i="3"/>
  <c r="I88" i="3"/>
  <c r="I80" i="3"/>
  <c r="I72" i="3"/>
  <c r="I63" i="3"/>
  <c r="I55" i="3"/>
  <c r="I47" i="3"/>
  <c r="I38" i="3"/>
  <c r="I26" i="3"/>
  <c r="I16" i="3"/>
  <c r="I5" i="3"/>
  <c r="J11" i="3"/>
  <c r="J21" i="3"/>
  <c r="J32" i="3"/>
  <c r="J43" i="3"/>
  <c r="J55" i="3"/>
  <c r="J71" i="3"/>
  <c r="J86" i="3"/>
  <c r="J99" i="3"/>
  <c r="J114" i="3"/>
  <c r="J134" i="3"/>
  <c r="J156" i="3"/>
  <c r="J181" i="3"/>
  <c r="K5" i="3"/>
  <c r="K26" i="3"/>
  <c r="K47" i="3"/>
  <c r="K70" i="3"/>
  <c r="K91" i="3"/>
  <c r="K112" i="3"/>
  <c r="K134" i="3"/>
  <c r="K156" i="3"/>
  <c r="K180" i="3"/>
  <c r="I200" i="3"/>
  <c r="I196" i="3"/>
  <c r="I192" i="3"/>
  <c r="I186" i="3"/>
  <c r="I181" i="3"/>
  <c r="I176" i="3"/>
  <c r="I165" i="3"/>
  <c r="I154" i="3"/>
  <c r="I149" i="3"/>
  <c r="I143" i="3"/>
  <c r="I138" i="3"/>
  <c r="I132" i="3"/>
  <c r="I126" i="3"/>
  <c r="I121" i="3"/>
  <c r="I116" i="3"/>
  <c r="I110" i="3"/>
  <c r="I105" i="3"/>
  <c r="I100" i="3"/>
  <c r="I94" i="3"/>
  <c r="I86" i="3"/>
  <c r="I78" i="3"/>
  <c r="I70" i="3"/>
  <c r="I61" i="3"/>
  <c r="I53" i="3"/>
  <c r="I45" i="3"/>
  <c r="I35" i="3"/>
  <c r="I24" i="3"/>
  <c r="I13" i="3"/>
  <c r="J3" i="3"/>
  <c r="J13" i="3"/>
  <c r="J24" i="3"/>
  <c r="J35" i="3"/>
  <c r="J45" i="3"/>
  <c r="J59" i="3"/>
  <c r="J75" i="3"/>
  <c r="J88" i="3"/>
  <c r="J103" i="3"/>
  <c r="J118" i="3"/>
  <c r="J140" i="3"/>
  <c r="J161" i="3"/>
  <c r="J187" i="3"/>
  <c r="K10" i="3"/>
  <c r="K31" i="3"/>
  <c r="K53" i="3"/>
  <c r="K75" i="3"/>
  <c r="K96" i="3"/>
  <c r="K118" i="3"/>
  <c r="K140" i="3"/>
  <c r="K161" i="3"/>
  <c r="K186" i="3"/>
  <c r="I199" i="3"/>
  <c r="I195" i="3"/>
  <c r="I190" i="3"/>
  <c r="I185" i="3"/>
  <c r="I180" i="3"/>
  <c r="I174" i="3"/>
  <c r="I164" i="3"/>
  <c r="I153" i="3"/>
  <c r="I147" i="3"/>
  <c r="I142" i="3"/>
  <c r="I137" i="3"/>
  <c r="I130" i="3"/>
  <c r="I125" i="3"/>
  <c r="I120" i="3"/>
  <c r="I114" i="3"/>
  <c r="I109" i="3"/>
  <c r="I104" i="3"/>
  <c r="I98" i="3"/>
  <c r="I92" i="3"/>
  <c r="I84" i="3"/>
  <c r="I76" i="3"/>
  <c r="I68" i="3"/>
  <c r="I59" i="3"/>
  <c r="I51" i="3"/>
  <c r="I43" i="3"/>
  <c r="I33" i="3"/>
  <c r="I21" i="3"/>
  <c r="I10" i="3"/>
  <c r="J5" i="3"/>
  <c r="J16" i="3"/>
  <c r="J27" i="3"/>
  <c r="J37" i="3"/>
  <c r="J49" i="3"/>
  <c r="J63" i="3"/>
  <c r="J78" i="3"/>
  <c r="J92" i="3"/>
  <c r="J107" i="3"/>
  <c r="J123" i="3"/>
  <c r="J145" i="3"/>
  <c r="J167" i="3"/>
  <c r="J192" i="3"/>
  <c r="K15" i="3"/>
  <c r="K37" i="3"/>
  <c r="K58" i="3"/>
  <c r="K80" i="3"/>
  <c r="K102" i="3"/>
  <c r="K123" i="3"/>
  <c r="K145" i="3"/>
  <c r="K167" i="3"/>
  <c r="K191" i="3"/>
  <c r="I198" i="3"/>
  <c r="I194" i="3"/>
  <c r="I189" i="3"/>
  <c r="I184" i="3"/>
  <c r="I178" i="3"/>
  <c r="I173" i="3"/>
  <c r="I163" i="3"/>
  <c r="I151" i="3"/>
  <c r="I146" i="3"/>
  <c r="I141" i="3"/>
  <c r="I134" i="3"/>
  <c r="I129" i="3"/>
  <c r="I124" i="3"/>
  <c r="I118" i="3"/>
  <c r="I113" i="3"/>
  <c r="I108" i="3"/>
  <c r="I102" i="3"/>
  <c r="I97" i="3"/>
  <c r="I90" i="3"/>
  <c r="I82" i="3"/>
  <c r="I74" i="3"/>
  <c r="I65" i="3"/>
  <c r="I57" i="3"/>
  <c r="I49" i="3"/>
  <c r="I41" i="3"/>
  <c r="I30" i="3"/>
  <c r="I18" i="3"/>
  <c r="I8" i="3"/>
  <c r="J8" i="3"/>
  <c r="J19" i="3"/>
  <c r="J29" i="3"/>
  <c r="J40" i="3"/>
  <c r="J53" i="3"/>
  <c r="J66" i="3"/>
  <c r="J82" i="3"/>
  <c r="J96" i="3"/>
  <c r="J110" i="3"/>
  <c r="J128" i="3"/>
  <c r="J151" i="3"/>
  <c r="J176" i="3"/>
  <c r="J197" i="3"/>
  <c r="K21" i="3"/>
  <c r="K42" i="3"/>
  <c r="K63" i="3"/>
  <c r="K86" i="3"/>
  <c r="K107" i="3"/>
  <c r="K128" i="3"/>
  <c r="K151" i="3"/>
  <c r="K175" i="3"/>
  <c r="K196" i="3"/>
  <c r="J201" i="3" l="1"/>
  <c r="J206" i="3" s="1"/>
  <c r="K201" i="3"/>
  <c r="K206" i="3" s="1"/>
  <c r="I201" i="3"/>
  <c r="I206" i="3" s="1"/>
</calcChain>
</file>

<file path=xl/comments1.xml><?xml version="1.0" encoding="utf-8"?>
<comments xmlns="http://schemas.openxmlformats.org/spreadsheetml/2006/main">
  <authors>
    <author>Варульникова С.</author>
    <author>Соловьёва</author>
  </authors>
  <commentList>
    <comment ref="B29" authorId="0">
      <text>
        <r>
          <rPr>
            <b/>
            <sz val="9"/>
            <color indexed="81"/>
            <rFont val="Segoe UI"/>
            <family val="2"/>
            <charset val="204"/>
          </rPr>
          <t>Варульникова С.:</t>
        </r>
        <r>
          <rPr>
            <sz val="9"/>
            <color indexed="81"/>
            <rFont val="Segoe UI"/>
            <family val="2"/>
            <charset val="204"/>
          </rPr>
          <t xml:space="preserve">
в расходах 816,819</t>
        </r>
      </text>
    </comment>
    <comment ref="B43" authorId="1">
      <text>
        <r>
          <rPr>
            <sz val="9"/>
            <color indexed="81"/>
            <rFont val="Segoe UI"/>
            <family val="2"/>
            <charset val="204"/>
          </rPr>
          <t xml:space="preserve">в расходах у 819
</t>
        </r>
      </text>
    </comment>
    <comment ref="B54" authorId="0">
      <text>
        <r>
          <rPr>
            <b/>
            <sz val="9"/>
            <color indexed="81"/>
            <rFont val="Segoe UI"/>
            <family val="2"/>
            <charset val="204"/>
          </rPr>
          <t>Варульникова С.:</t>
        </r>
        <r>
          <rPr>
            <sz val="9"/>
            <color indexed="81"/>
            <rFont val="Segoe UI"/>
            <family val="2"/>
            <charset val="204"/>
          </rPr>
          <t xml:space="preserve">
в расходах 819, 821</t>
        </r>
      </text>
    </comment>
  </commentList>
</comments>
</file>

<file path=xl/sharedStrings.xml><?xml version="1.0" encoding="utf-8"?>
<sst xmlns="http://schemas.openxmlformats.org/spreadsheetml/2006/main" count="1537" uniqueCount="1255">
  <si>
    <t>ГАД</t>
  </si>
  <si>
    <t>2 02 25021 02 0000 150</t>
  </si>
  <si>
    <t>2 02 25084 02 0000 150</t>
  </si>
  <si>
    <t>2 02 25097 02 0000 150</t>
  </si>
  <si>
    <t>2 02 25519 02 0000 150</t>
  </si>
  <si>
    <t>2 02 25527 02 0000 150</t>
  </si>
  <si>
    <t>2 02 25555 02 0000 150</t>
  </si>
  <si>
    <t>Иные межбюджетные трансферты</t>
  </si>
  <si>
    <t>2 02 45159 02 0000 150</t>
  </si>
  <si>
    <t>2 02 25027 02 0000 150</t>
  </si>
  <si>
    <t>2 02 25082 02 0000 150</t>
  </si>
  <si>
    <t>2 02 25086 02 0000 150</t>
  </si>
  <si>
    <t>2 02 25209 02 0000 150</t>
  </si>
  <si>
    <t>2 02 25402 02 0000 150</t>
  </si>
  <si>
    <t>2 02 25462 02 0000 150</t>
  </si>
  <si>
    <t>2 02 25467 02 0000 150</t>
  </si>
  <si>
    <t>2 02 25543 02 0000 150</t>
  </si>
  <si>
    <t>Наименование</t>
  </si>
  <si>
    <r>
      <t xml:space="preserve"> </t>
    </r>
    <r>
      <rPr>
        <b/>
        <sz val="10"/>
        <rFont val="Corbel"/>
        <family val="2"/>
        <charset val="204"/>
      </rPr>
      <t>Σ</t>
    </r>
    <r>
      <rPr>
        <b/>
        <sz val="10"/>
        <rFont val="Calibri Light"/>
        <family val="2"/>
        <charset val="204"/>
      </rPr>
      <t xml:space="preserve"> 2019 год, в том числе:</t>
    </r>
  </si>
  <si>
    <t>средства федерального бюджета</t>
  </si>
  <si>
    <t>%</t>
  </si>
  <si>
    <t>средства областного бюджета (сверхсофи-нансирование)</t>
  </si>
  <si>
    <t>Соглашение</t>
  </si>
  <si>
    <t>2 02 25517 02 0000 150</t>
  </si>
  <si>
    <t>2 02 15001 02 0000 150</t>
  </si>
  <si>
    <t>2 02 15009 02 0000 150</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</si>
  <si>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</si>
  <si>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</si>
  <si>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</si>
  <si>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2019 год</t>
  </si>
  <si>
    <t>2020 год</t>
  </si>
  <si>
    <t>2021 год</t>
  </si>
  <si>
    <t>средства
областного
бюджета (софинансирование)</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</si>
  <si>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</si>
  <si>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</si>
  <si>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</si>
  <si>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</si>
  <si>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</si>
  <si>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</si>
  <si>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</si>
  <si>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</si>
  <si>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Субвенции бюджетам бюджетной системы Российской Федерации</t>
  </si>
  <si>
    <t>2 02 35134 02 0000 150</t>
  </si>
  <si>
    <t>2 02 35176 02 0000 150</t>
  </si>
  <si>
    <t>2 02 35240 02 0000 150</t>
  </si>
  <si>
    <t>2 02 35250 02 0000 150</t>
  </si>
  <si>
    <t>2 02 35260 02 0000 150</t>
  </si>
  <si>
    <t>2 02 35280 02 0000 150</t>
  </si>
  <si>
    <t>2 02 35380 02 0000 150</t>
  </si>
  <si>
    <t>2 02 35900 02 0000 150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</si>
  <si>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</si>
  <si>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</si>
  <si>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</si>
  <si>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</si>
  <si>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</si>
  <si>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2 02 45141 02 0000 150</t>
  </si>
  <si>
    <t>2 02 45142 02 0000 150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</si>
  <si>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</si>
  <si>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КБК</t>
  </si>
  <si>
    <t>Сумма</t>
  </si>
  <si>
    <t>Sum of Сумма</t>
  </si>
  <si>
    <t>Row Labels</t>
  </si>
  <si>
    <t>Grand Total</t>
  </si>
  <si>
    <t>2 02 15002 02 0000 150</t>
  </si>
  <si>
    <t>2 02 15213 02 0000 150</t>
  </si>
  <si>
    <t>2 02 20051 00 0000 150</t>
  </si>
  <si>
    <t>2 02 23009 02 0000 150</t>
  </si>
  <si>
    <t>2 02 25066 02 0000 150</t>
  </si>
  <si>
    <t>2 02 25081 02 0000 150</t>
  </si>
  <si>
    <t>2 02 25198 02 0000 150</t>
  </si>
  <si>
    <t>2 02 25382 02 0000 150</t>
  </si>
  <si>
    <t>2 02 25497 02 0000 150</t>
  </si>
  <si>
    <t>2 02 25516 02 0000 150</t>
  </si>
  <si>
    <t>2 02 25520 02 0000 150</t>
  </si>
  <si>
    <t>2 02 25533 02 0000 150</t>
  </si>
  <si>
    <t>2 02 25534 02 0000 150</t>
  </si>
  <si>
    <t>2 02 25541 02 0000 150</t>
  </si>
  <si>
    <t>2 02 25542 02 0000 150</t>
  </si>
  <si>
    <t>2 02 25544 02 0000 150</t>
  </si>
  <si>
    <t>2 02 25560 02 0000 150</t>
  </si>
  <si>
    <t>2 02 25567 02 0000 150</t>
  </si>
  <si>
    <t>2 02 20077 02 0000 150</t>
  </si>
  <si>
    <t>2 02 25568 02 0000 150</t>
  </si>
  <si>
    <t>2 02 25674 02 0000 150</t>
  </si>
  <si>
    <t>2 02 35118 02 0000 150</t>
  </si>
  <si>
    <t>2 02 35120 02 0000 150</t>
  </si>
  <si>
    <t>2 02 35128 02 0000 150</t>
  </si>
  <si>
    <t>2 02 35129 02 0000 150</t>
  </si>
  <si>
    <t>2 02 35130 02 0000 150</t>
  </si>
  <si>
    <t>2 02 35135 02 0000 150</t>
  </si>
  <si>
    <t>2 02 35137 02 0000 150</t>
  </si>
  <si>
    <t>2 02 35194 02 0000 150</t>
  </si>
  <si>
    <t>2 02 35220 02 0000 150</t>
  </si>
  <si>
    <t>2 02 35270 02 0000 150</t>
  </si>
  <si>
    <t>2 02 35290 02 0000 150</t>
  </si>
  <si>
    <t>2 02 35460 02 0000 150</t>
  </si>
  <si>
    <t>2 02 35573 02 0000 150</t>
  </si>
  <si>
    <t>2 02 45136 02 0000 150</t>
  </si>
  <si>
    <t>2 02 45161 02 0000 150</t>
  </si>
  <si>
    <t>2 02 45433 02 0000 150</t>
  </si>
  <si>
    <t>2 02 49000 02 0000 150</t>
  </si>
  <si>
    <t>2 02 49001 02 0000 150</t>
  </si>
  <si>
    <t>2 18 02010 02 0000 180</t>
  </si>
  <si>
    <t>2 18 02020 02 0000 180</t>
  </si>
  <si>
    <t>2 18 60010 02 0000 150</t>
  </si>
  <si>
    <t>2 18 02030 02 0000 180</t>
  </si>
  <si>
    <t>2 18 25555 02 0000 150</t>
  </si>
  <si>
    <t>2 18 45420 02 0000 150</t>
  </si>
  <si>
    <t>2 18 25027 02 0000 150</t>
  </si>
  <si>
    <t>2 18 25064 02 0000 150</t>
  </si>
  <si>
    <t>2 18 35118 02 0000 150</t>
  </si>
  <si>
    <t>2 19 25016 02 0000 150</t>
  </si>
  <si>
    <t>2 19 25555 02 0000 150</t>
  </si>
  <si>
    <t>2 19 51360 02 0000 150</t>
  </si>
  <si>
    <t>2 19 25053 02 0000 150</t>
  </si>
  <si>
    <t>2 19 25018 02 0000 150</t>
  </si>
  <si>
    <t>2 19 25031 02 0000 150</t>
  </si>
  <si>
    <t>2 19 25035 02 0000 150</t>
  </si>
  <si>
    <t>2 19 25043 02 0000 150</t>
  </si>
  <si>
    <t>2 19 25054 02 0000 150</t>
  </si>
  <si>
    <t>2 19 25055 02 0000 150</t>
  </si>
  <si>
    <t>2 19 25442 02 0000 150</t>
  </si>
  <si>
    <t>2 19 25446 02 0000 150</t>
  </si>
  <si>
    <t>2 19 25541 02 0000 150</t>
  </si>
  <si>
    <t>2 19 25542 02 0000 150</t>
  </si>
  <si>
    <t>2 19 25543 02 0000 150</t>
  </si>
  <si>
    <t>2 19 90000 02 0000 150</t>
  </si>
  <si>
    <t>2 19 25495 02 0000 150</t>
  </si>
  <si>
    <t>2 19 45420 02 0000 150</t>
  </si>
  <si>
    <t>2 19 45390 02 0000 150</t>
  </si>
  <si>
    <t>2 19 25027 02 0000 150</t>
  </si>
  <si>
    <t>2 19 25084 02 0000 150</t>
  </si>
  <si>
    <t>2 19 25462 02 0000 150</t>
  </si>
  <si>
    <t>2 19 35130 02 0000 150</t>
  </si>
  <si>
    <t>2 19 35137 02 0000 150</t>
  </si>
  <si>
    <t>2 19 35194 02 0000 150</t>
  </si>
  <si>
    <t>2 19 35220 02 0000 150</t>
  </si>
  <si>
    <t>2 19 35250 02 0000 150</t>
  </si>
  <si>
    <t>2 19 35260 02 0000 150</t>
  </si>
  <si>
    <t>2 19 35270 02 0000 150</t>
  </si>
  <si>
    <t>2 19 35380 02 0000 150</t>
  </si>
  <si>
    <t>2 19 45612 02 0000 150</t>
  </si>
  <si>
    <t>2 19 35290 02 0000 150</t>
  </si>
  <si>
    <t>2 19 25470 02 0000 150</t>
  </si>
  <si>
    <t>2 19 35129 02 0000 150</t>
  </si>
  <si>
    <t>2 19 25064 02 0000 150</t>
  </si>
  <si>
    <t>2 19 35118 02 0000 150</t>
  </si>
  <si>
    <t>8082 02 25016 02 0000 150</t>
  </si>
  <si>
    <t xml:space="preserve">8402 02 25028 02 0000 150 </t>
  </si>
  <si>
    <t xml:space="preserve">8162 02 25066 02 0000 150 </t>
  </si>
  <si>
    <t xml:space="preserve">8252 02 25081 02 0000 150 </t>
  </si>
  <si>
    <t>8142 02 27111 02 0000 150</t>
  </si>
  <si>
    <t>8142 02 25114 02 0000 150</t>
  </si>
  <si>
    <t>8142 02 25138 02 0000 150</t>
  </si>
  <si>
    <t>8252 02 27139 02 0000 150</t>
  </si>
  <si>
    <t>8142 02 25170 02 0000 150</t>
  </si>
  <si>
    <t>8162 02 25173 02 0000 150</t>
  </si>
  <si>
    <t>8162 02 25187 02 0000 150</t>
  </si>
  <si>
    <t>8142 02 25201 02 0000 150</t>
  </si>
  <si>
    <t>8142 02 25202 02 0000 150</t>
  </si>
  <si>
    <t>8252 02 25228 02 0000 150</t>
  </si>
  <si>
    <t>8252 02 25229 02 0000 150</t>
  </si>
  <si>
    <t>8162 02 25232 02 0000 150</t>
  </si>
  <si>
    <t>8082 02 25242 02 0000 150</t>
  </si>
  <si>
    <t>8122 02 25243 02 0000 150</t>
  </si>
  <si>
    <t>8252 02 25495 02 0000 150</t>
  </si>
  <si>
    <t xml:space="preserve">8212 02 25497 02 0000 150 </t>
  </si>
  <si>
    <t xml:space="preserve">8212 02 25514 02 0000 150 </t>
  </si>
  <si>
    <t xml:space="preserve">8112 02 25516 02 0000 150 </t>
  </si>
  <si>
    <t xml:space="preserve">8162 02 25520 02 0000 150 </t>
  </si>
  <si>
    <t xml:space="preserve">8172 02 25541 02 0000 150 </t>
  </si>
  <si>
    <t xml:space="preserve">8172 02 25542 02 0000 150 </t>
  </si>
  <si>
    <t>8142 02 25554 02 0000 150</t>
  </si>
  <si>
    <t>8172 02 27567 02 0000 150</t>
  </si>
  <si>
    <t>8192 02 27567 02 0000 150</t>
  </si>
  <si>
    <t xml:space="preserve">8172 02 25567 02 0000 150 </t>
  </si>
  <si>
    <t xml:space="preserve">8172 02 25568 02 0000 150 </t>
  </si>
  <si>
    <t xml:space="preserve">8422 02 35118 02 0000 150 </t>
  </si>
  <si>
    <t xml:space="preserve">8422 02 35120 02 0000 150 </t>
  </si>
  <si>
    <t xml:space="preserve">8082 02 35128 02 0000 150 </t>
  </si>
  <si>
    <t xml:space="preserve">8362 02 35129 02 0000 150 </t>
  </si>
  <si>
    <t xml:space="preserve">8192 02 35135 02 0000 150 </t>
  </si>
  <si>
    <t xml:space="preserve">8212 02 35137 02 0000 150 </t>
  </si>
  <si>
    <t xml:space="preserve">8212 02 35220 02 0000 150 </t>
  </si>
  <si>
    <t xml:space="preserve">8212 02 35270 02 0000 150 </t>
  </si>
  <si>
    <t xml:space="preserve">8322 02 35290 02 0000 150 </t>
  </si>
  <si>
    <t>8362 02 35429 02 0000 150</t>
  </si>
  <si>
    <t>8362 02 35430 02 0000 150</t>
  </si>
  <si>
    <t>8362 02 35432 02 0000 150</t>
  </si>
  <si>
    <t xml:space="preserve">8212 02 35573 02 0000 150 </t>
  </si>
  <si>
    <t>8322 02 45294 02 0000 150</t>
  </si>
  <si>
    <t>8192 02 45393 02 0000 150</t>
  </si>
  <si>
    <t>8172 02 45480 02 0000 150</t>
  </si>
  <si>
    <t xml:space="preserve">8142 02 45161 02 0000 150 </t>
  </si>
  <si>
    <t>8142 02 45190 02 0000 150</t>
  </si>
  <si>
    <t>8142 02 45191 02 0000 150</t>
  </si>
  <si>
    <t>8142 02 45192 02 0000 150</t>
  </si>
  <si>
    <t>8142 02 45196 02 0000 150</t>
  </si>
  <si>
    <t xml:space="preserve">8142 02 45216 02 0000 150 </t>
  </si>
  <si>
    <t>8212 02 45293 02 0000 150</t>
  </si>
  <si>
    <t>8142 02 45295 02 0000 150</t>
  </si>
  <si>
    <t>8142 02 45468 02 0000 150</t>
  </si>
  <si>
    <t>8122 03 02040 02 0000 150</t>
  </si>
  <si>
    <t>8402 03 02040 02 0000 150</t>
  </si>
  <si>
    <t>Статус</t>
  </si>
  <si>
    <t>Уникальный номер реестровой записи отсутствует</t>
  </si>
  <si>
    <t>№ 056-07-2019-013 от 15.02.2019</t>
  </si>
  <si>
    <t>Информация о заключенных соглашениях с федеральными министерствами (ведомствами) по субсидиям и иным МБТ (по состоянию на 18.02.2019 на 08 час 00 мин.)</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</si>
  <si>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</si>
  <si>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</si>
  <si>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</si>
  <si>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</si>
  <si>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</si>
  <si>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</si>
  <si>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</si>
  <si>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</si>
  <si>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</si>
  <si>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</si>
  <si>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</si>
  <si>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</si>
  <si>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</si>
  <si>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</si>
  <si>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</si>
  <si>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</si>
  <si>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</si>
  <si>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</si>
  <si>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</si>
  <si>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</si>
  <si>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</si>
  <si>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</si>
  <si>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</si>
  <si>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</si>
  <si>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</si>
  <si>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</si>
  <si>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</si>
  <si>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</si>
  <si>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</si>
  <si>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</si>
  <si>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</si>
  <si>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</si>
  <si>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</si>
  <si>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</si>
  <si>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</si>
  <si>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</si>
  <si>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</si>
  <si>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</si>
  <si>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</si>
  <si>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</si>
  <si>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</si>
  <si>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</si>
  <si>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</si>
  <si>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</si>
  <si>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</si>
  <si>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</si>
  <si>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</si>
  <si>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</si>
  <si>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</si>
  <si>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</si>
  <si>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</si>
  <si>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</si>
  <si>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</si>
  <si>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</si>
  <si>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</si>
  <si>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</si>
  <si>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</si>
  <si>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1 12 01000 01 0000 120</t>
  </si>
  <si>
    <t>Плата за негативное воздействие на окружающую среду</t>
  </si>
  <si>
    <t>1 12 01010 01 0000 120</t>
  </si>
  <si>
    <t>Плата за выбросы загрязняющих веществ в атмосферный воздух стационарными объектами</t>
  </si>
  <si>
    <t>1 12 01030 01 0000 120</t>
  </si>
  <si>
    <t>Плата за сбросы загрязняющих веществ в водные объекты</t>
  </si>
  <si>
    <t>1 12 01040 01 0000 120</t>
  </si>
  <si>
    <t>1 12 01041 01 0000 120</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</si>
  <si>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</si>
  <si>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</si>
  <si>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</si>
  <si>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</si>
  <si>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</si>
  <si>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</si>
  <si>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</si>
  <si>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</si>
  <si>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</si>
  <si>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</si>
  <si>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из Единого государственного реестра недвижимости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</si>
  <si>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</si>
  <si>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</si>
  <si>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</si>
  <si>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</si>
  <si>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</si>
  <si>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</si>
  <si>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</si>
  <si>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</si>
  <si>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</si>
  <si>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</si>
  <si>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</si>
  <si>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</si>
  <si>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ШТРАФЫ, САНКЦИИ, ВОЗМЕЩЕНИЕ УЩЕРБА</t>
  </si>
  <si>
    <t>БЕЗВОЗМЕЗДНЫЕ ПОСТУПЛЕНИЯ</t>
  </si>
  <si>
    <t>Субсидии бюджетам бюджетной системы Российской Федерации (межбюджетные субсидии)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</si>
  <si>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</si>
  <si>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</si>
  <si>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</si>
  <si>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</si>
  <si>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</si>
  <si>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</si>
  <si>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</si>
  <si>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обеспечение комплексного развития сельских территорий</t>
  </si>
  <si>
    <t>1 12 01042 01 0000 120</t>
  </si>
  <si>
    <t>Плата за размещение твердых коммунальных отходов</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</si>
  <si>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</si>
  <si>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</si>
  <si>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</si>
  <si>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</si>
  <si>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</si>
  <si>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Акцизы по подакцизным товарам (продукции), производимым на территории Российской Федерации</t>
  </si>
  <si>
    <t>Административные штрафы, установленные Кодексом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</si>
  <si>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</si>
  <si>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</si>
  <si>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</si>
  <si>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</si>
  <si>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</si>
  <si>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</si>
  <si>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</si>
  <si>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Налог на профессиональный доход</t>
  </si>
  <si>
    <t>Плата за предоставление информации из реестра дисквалифицированных лиц</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</si>
  <si>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</si>
  <si>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</si>
  <si>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</si>
  <si>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</si>
  <si>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</si>
  <si>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Субсидии бюджетам субъектов Российской Федерации на поддержку отрасли культуры</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</si>
  <si>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</si>
  <si>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</si>
  <si>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</si>
  <si>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</si>
  <si>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</si>
  <si>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</si>
  <si>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</si>
  <si>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</si>
  <si>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</si>
  <si>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</si>
  <si>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</si>
  <si>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</si>
  <si>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</si>
  <si>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</si>
  <si>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</si>
  <si>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</si>
  <si>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</si>
  <si>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</si>
  <si>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</si>
  <si>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</si>
  <si>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</si>
  <si>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</si>
  <si>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</si>
  <si>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</si>
  <si>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</si>
  <si>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</si>
  <si>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</si>
  <si>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Прочие доходы от оказания платных услуг (работ) получателями средств бюджетов субъектов Российской Федерации / вне дорожного фонда Брянской области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</si>
  <si>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 вне дорожного фонда Брянской области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</si>
  <si>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</si>
  <si>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</si>
  <si>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</si>
  <si>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</si>
  <si>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</si>
  <si>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</si>
  <si>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развитие сети учреждений культурно-досугового типа</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</si>
  <si>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</si>
  <si>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</si>
  <si>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</si>
  <si>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</si>
  <si>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</si>
  <si>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</si>
  <si>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</si>
  <si>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субъектов Российской Федерации на развитие транспортной инфраструктуры на сельских территориях</t>
  </si>
  <si>
    <t>Субвенции бюджетам субъектов Российской Федерации на осуществление мер пожарной безопасности и тушение лесных пожаров</t>
  </si>
  <si>
    <t>Субсидии бюджетам субъектов Российской Федерации на реализацию мероприятий по модернизации школьных систем образования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</si>
  <si>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</si>
  <si>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ВОЗВРАТ ОСТАТКОВ СУБСИДИЙ, СУБВЕНЦИЙ И ИНЫХ МЕЖБЮДЖЕТНЫХ ТРАНСФЕРТОВ, ИМЕЮЩИХ ЦЕЛЕВОЕ НАЗНАЧЕНИЕ, ПРОШЛЫХ ЛЕТ</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</si>
  <si>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</si>
  <si>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</si>
  <si>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</si>
  <si>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</si>
  <si>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</si>
  <si>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</si>
  <si>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</si>
  <si>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</si>
  <si>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</si>
  <si>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</si>
  <si>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</si>
  <si>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</si>
  <si>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Субсидии бюджетам субъектов Российской Федерации на стимулирование увеличения производства картофеля и овощей</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</si>
  <si>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</si>
  <si>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</si>
  <si>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</si>
  <si>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</si>
  <si>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</si>
  <si>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</si>
  <si>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</si>
  <si>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</si>
  <si>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</si>
  <si>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</si>
  <si>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</si>
  <si>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</si>
  <si>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</si>
  <si>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</si>
  <si>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</si>
  <si>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</si>
  <si>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</si>
  <si>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</si>
  <si>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</si>
  <si>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</si>
  <si>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</si>
  <si>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</si>
  <si>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Субсидии бюджетам субъектов Российской Федерации на техническое оснащение региональных и муниципальных музеев</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</si>
  <si>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</si>
  <si>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</si>
  <si>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государственную поддержку организаций, входящих в систему спортивной подготовки</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</si>
  <si>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</si>
  <si>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Плата за выбросы загрязняющих веществ, образующихся при сжигании на факельных установках и (или) рассеивании попутного нефтяного газа</t>
  </si>
  <si>
    <t>1 12 01070 01 0000 120</t>
  </si>
  <si>
    <t>Прочие безвозмездные поступления в бюджеты субъектов Российской Федерации</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</si>
  <si>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</si>
  <si>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</si>
  <si>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</si>
  <si>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</si>
  <si>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</si>
  <si>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</si>
  <si>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Прочие безвозмездные поступления от государственных (муниципальных) организаций в бюджеты субъектов Российской Федерации</t>
  </si>
  <si>
    <t>Дотации бюджетам субъектов Российской Федерации на поддержку мер по обеспечению сбалансированности бюджетов</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</si>
  <si>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</si>
  <si>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</si>
  <si>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</si>
  <si>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</si>
  <si>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БЕЗВОЗМЕЗДНЫЕ ПОСТУПЛЕНИЯ ОТ ДРУГИХ БЮДЖЕТОВ БЮДЖЕТНОЙ СИСТЕМЫ РОССИЙСКОЙ ФЕДЕРАЦИИ</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</si>
  <si>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</si>
  <si>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БЕЗВОЗМЕЗДНЫЕ ПОСТУПЛЕНИЯ ОТ ГОСУДАРСТВЕННЫХ (МУНИЦИПАЛЬНЫХ) ОРГАНИЗАЦИЙ</t>
  </si>
  <si>
    <t>БЕЗВОЗМЕЗДНЫЕ ПОСТУПЛЕНИЯ ОТ НЕГОСУДАРСТВЕННЫХ ОРГАНИЗАЦИЙ</t>
  </si>
  <si>
    <t>ПРОЧИЕ БЕЗВОЗМЕЗДНЫЕ ПОСТУПЛЕНИЯ</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</si>
  <si>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</si>
  <si>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</si>
  <si>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</si>
  <si>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</si>
  <si>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</si>
  <si>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</si>
  <si>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</si>
  <si>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</si>
  <si>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</si>
  <si>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</si>
  <si>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</si>
  <si>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</si>
  <si>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</si>
  <si>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</si>
  <si>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</si>
  <si>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Возврат остатков субвенций на осуществление мер пожарной безопасности и тушение лесных пожаров из бюджетов субъектов Российской Федерации</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</si>
  <si>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</si>
  <si>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</si>
  <si>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</si>
  <si>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</si>
  <si>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</si>
  <si>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</si>
  <si>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</si>
  <si>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</si>
  <si>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создание модельных муниципальных библиотек</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</si>
  <si>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</si>
  <si>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</si>
  <si>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</si>
  <si>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</si>
  <si>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</si>
  <si>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</si>
  <si>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</si>
  <si>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Прочие субсидии бюджетам субъектов Российской Федерации</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</si>
  <si>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</si>
  <si>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</si>
  <si>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</si>
  <si>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</si>
  <si>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</si>
  <si>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</si>
  <si>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</si>
  <si>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</si>
  <si>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</si>
  <si>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на проведение мелиоративных мероприятий</t>
  </si>
  <si>
    <t>Субсидии бюджетам субъектов Российской Федерации на модернизацию региональных и муниципальных библиотек</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</si>
  <si>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</si>
  <si>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Субсидии бюджетам субъектов Российской Федерации на модернизацию региональных и муниципальных музеев</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</si>
  <si>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</si>
  <si>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</si>
  <si>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</si>
  <si>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Субсидии бюджетам субъектов Российской Федерации на реализацию проектов комплексного развития территорий</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</si>
  <si>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</si>
  <si>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</si>
  <si>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</si>
  <si>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</si>
  <si>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</si>
  <si>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</si>
  <si>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</si>
  <si>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</si>
  <si>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</si>
  <si>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</si>
  <si>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</si>
  <si>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</si>
  <si>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</si>
  <si>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</si>
  <si>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</si>
  <si>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</si>
  <si>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</si>
  <si>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</si>
  <si>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</si>
  <si>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Субсидии бюджетам субъектов Российской Федерации в целях достижения результатов федерального проекта "Производительность труда"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</si>
  <si>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</si>
  <si>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</si>
  <si>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</si>
  <si>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Единая субвенция бюджетам субъектов Российской Федерации и бюджету города Байконура</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</si>
  <si>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</si>
  <si>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</si>
  <si>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</si>
  <si>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</si>
  <si>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реализацию мероприятий по модернизации коммунальной инфраструктуры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</si>
  <si>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</si>
  <si>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</si>
  <si>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</si>
  <si>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</si>
  <si>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</si>
  <si>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</si>
  <si>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 xml:space="preserve">Прочие доходы от компенсации затрат бюджетов субъектов Российской Федерации
</t>
  </si>
  <si>
    <t>(в рублях)</t>
  </si>
  <si>
    <t>Код бюджетной классификации Российской Федерации</t>
  </si>
  <si>
    <t>Наименование доходов</t>
  </si>
  <si>
    <t>000 1 00 00000 00 0000 000</t>
  </si>
  <si>
    <t>000 1 08 00000 00 0000 000</t>
  </si>
  <si>
    <t>000 1 08 07000 01 0000 110</t>
  </si>
  <si>
    <t>000 1 08 07080 01 0000 110</t>
  </si>
  <si>
    <t>000 1 08 07082 01 0000 110</t>
  </si>
  <si>
    <t>000 1 08 07140 01 0000 110</t>
  </si>
  <si>
    <t>000 1 11 00000 00 0000 000</t>
  </si>
  <si>
    <t>000 1 12 00000 00 0000 000</t>
  </si>
  <si>
    <t>000 1 12 02000 00 0000 120</t>
  </si>
  <si>
    <t>000 1 13 00000 00 0000 000</t>
  </si>
  <si>
    <t>000 1 13 01000 00 0000 130</t>
  </si>
  <si>
    <t>000 1 13 01990 00 0000 130</t>
  </si>
  <si>
    <t>000 1 13 01992 02 0000 130</t>
  </si>
  <si>
    <t>000 1 13 02000 00 0000 130</t>
  </si>
  <si>
    <t>000 1 13 02060 00 0000 130</t>
  </si>
  <si>
    <t>000 1 13 02062 02 0000 130</t>
  </si>
  <si>
    <t>000 1 16 00000 00 0000 000</t>
  </si>
  <si>
    <t>000 1 16 01000 01 0000 140</t>
  </si>
  <si>
    <t>000 1 16 01070 01 0000 140</t>
  </si>
  <si>
    <t>000 1 16 01072 01 0000 140</t>
  </si>
  <si>
    <t>000 1 16 01080 01 0000 140</t>
  </si>
  <si>
    <t>000 1 16 01082 01 0000 140</t>
  </si>
  <si>
    <t>000 1 16 01090 01 0000 140</t>
  </si>
  <si>
    <t>000 1 16 01092 01 0000 140</t>
  </si>
  <si>
    <t>000 1 16 01120 01 0000 140</t>
  </si>
  <si>
    <t>000 1 16 01121 01 0000 140</t>
  </si>
  <si>
    <t>000 1 16 01123 01 0000 140</t>
  </si>
  <si>
    <t>000 1 16 01140 01 0000 140</t>
  </si>
  <si>
    <t>000 1 16 01142 01 0000 140</t>
  </si>
  <si>
    <t>000 1 16 01190 01 0000 140</t>
  </si>
  <si>
    <t>000 1 16 01192 01 0000 140</t>
  </si>
  <si>
    <t>000 1 16 07000 00 0000 140</t>
  </si>
  <si>
    <t>000 1 16 10000 00 0000 140</t>
  </si>
  <si>
    <t>000 1 16 10120 00 0000 140</t>
  </si>
  <si>
    <t>000 1 16 10122 01 0000 140</t>
  </si>
  <si>
    <t>000 2 00 00000 00 0000 000</t>
  </si>
  <si>
    <t>000 2 02 00000 00 0000 000</t>
  </si>
  <si>
    <t>000 2 02 20000 00 0000 150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</si>
  <si>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</si>
  <si>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</si>
  <si>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</si>
  <si>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</si>
  <si>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</si>
  <si>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Налог, взимаемый в связи с применением специального налогового режима "Автоматизированная упрощенная система налогообложения"</t>
  </si>
  <si>
    <t>Сбор за пользование объектами водных биологических ресурсов (исключая внутренние водные объекты)</t>
  </si>
  <si>
    <t>Государственная пошлина за государственный кадастровый учет</t>
  </si>
  <si>
    <t>Государственная пошлина за осуществляемые одновременно государственный кадастровый учет и государственную регистрацию прав</t>
  </si>
  <si>
    <t>Государственная пошлина за ускоренную процедуру государственного кадастрового учета и (или) государственной регистрации прав</t>
  </si>
  <si>
    <t>ЗАДОЛЖЕННОСТЬ И ПЕРЕРАСЧЕТЫ ПО ОТМЕНЕННЫМ НАЛОГАМ, СБОРАМ И ИНЫМ ОБЯЗАТЕЛЬНЫМ ПЛАТЕЖАМ</t>
  </si>
  <si>
    <t>Налог, взимаемый в виде стоимости патента в связи с применением упрощенной системы налогообложения</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</si>
  <si>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</si>
  <si>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</si>
  <si>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</si>
  <si>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</si>
  <si>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</si>
  <si>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</si>
  <si>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</si>
  <si>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</si>
  <si>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</si>
  <si>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</si>
  <si>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</si>
  <si>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000 1 16 10100 00 0000 140</t>
  </si>
  <si>
    <t>000 1 16 10100 02 0000 140</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</si>
  <si>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</si>
  <si>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</si>
  <si>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</si>
  <si>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</si>
  <si>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</si>
  <si>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000 1 17 00000 00 0000 000</t>
  </si>
  <si>
    <t>Дотации на выравнивание бюджетной обеспеченности</t>
  </si>
  <si>
    <t>Дотации бюджетам на поддержку мер по обеспечению сбалансированности бюджетов</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</si>
  <si>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</si>
  <si>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на стимулирование увеличения производства картофеля и овощей</t>
  </si>
  <si>
    <t>Субсидии бюджетам на государственную поддержку организаций, входящих в систему спортивной подготовки</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</si>
  <si>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</si>
  <si>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</si>
  <si>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</si>
  <si>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обеспечение беременных женщин с сахарным диабетом системами непрерывного мониторинга глюкозы</t>
  </si>
  <si>
    <t>Субсидии бюджетам на реализацию мероприятий по модернизации коммунальной инфраструктуры</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</si>
  <si>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</si>
  <si>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</si>
  <si>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</si>
  <si>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</si>
  <si>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</si>
  <si>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</si>
  <si>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</si>
  <si>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</si>
  <si>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модернизацию инфраструктуры общего образования в отдельных субъектах Российской Федерации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</si>
  <si>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</si>
  <si>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</si>
  <si>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в целях достижения результатов федерального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</si>
  <si>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</si>
  <si>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</si>
  <si>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</si>
  <si>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</si>
  <si>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</si>
  <si>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на реализацию проектов комплексного развития территорий</t>
  </si>
  <si>
    <t>Субсидии бюджетам на модернизацию региональных и муниципальных библиотек</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</si>
  <si>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</si>
  <si>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реализацию региональных проектов модернизации первичного звена здравоохранения</t>
  </si>
  <si>
    <t>Субсидии бюджетам на развитие транспортной инфраструктуры на сельских территориях</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</si>
  <si>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</si>
  <si>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000 2 02 30000 00 0000 150</t>
  </si>
  <si>
    <t>000 2 02 40000 00 0000 150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</si>
  <si>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</si>
  <si>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</si>
  <si>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возмещение части затрат на уплату процентов по инвестиционным кредитам (займам) в агропромышленном комплексе</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</si>
  <si>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</si>
  <si>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на создание модельных муниципальных библиотек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</si>
  <si>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</si>
  <si>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</si>
  <si>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</si>
  <si>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на создание системы поддержки фермеров и развитие сельской кооперации</t>
  </si>
  <si>
    <t>Субсидии бюджетам на реализацию мероприятий по обеспечению жильем молодых семей</t>
  </si>
  <si>
    <t>Субсидии бюджетам на поддержку приоритетных направлений агропромышленного комплекса и развитие малых форм хозяйствования</t>
  </si>
  <si>
    <t>Субсидии бюджетам на развитие сети учреждений культурно-досугового типа</t>
  </si>
  <si>
    <t>Субсидии бюджетам на реализацию мероприятий субъектов Российской Федерации в сфере реабилитации и абилитации инвалидов</t>
  </si>
  <si>
    <t>Субсидии бюджетам на поддержку творческой деятельности и техническое оснащение детских и кукольных театров</t>
  </si>
  <si>
    <t>Субсидии бюджетам на поддержку отрасли культуры</t>
  </si>
  <si>
    <t>Субсидии бюджетам на реализацию мероприятий по содействию повышения кадровой обеспеченности предприятий агропромышленного комплекса</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</si>
  <si>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</si>
  <si>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</si>
  <si>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Субсидии бюджетам на реализацию программ формирования современной городской среды</t>
  </si>
  <si>
    <t>Субсидии бюджетам на оснащение предметных кабинетов общеобразовательных организаций средствами обучения и воспитания</t>
  </si>
  <si>
    <t>Субсидии бюджетам на обеспечение комплексного развития сельских территорий</t>
  </si>
  <si>
    <t>Субсидии бюджетам на техническое оснащение региональных и муниципальных музеев</t>
  </si>
  <si>
    <t>Субсидии бюджетам на модернизацию региональных и муниципальных музеев</t>
  </si>
  <si>
    <t>Субсидии бюджетам на проведение мелиоративных мероприятий</t>
  </si>
  <si>
    <t>Субсидии бюджетам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</si>
  <si>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</si>
  <si>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</si>
  <si>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софинансирование закупки и монтажа оборудования для создания "умных" спортивных площадок</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</si>
  <si>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</si>
  <si>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Прочие субсидии</t>
  </si>
  <si>
    <t>000 2 02 29999 00 0000 150</t>
  </si>
  <si>
    <t>000 2 02 29999 02 0000 150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</si>
  <si>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</si>
  <si>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</si>
  <si>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</si>
  <si>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</si>
  <si>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</si>
  <si>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</si>
  <si>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</si>
  <si>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на оплату жилищно-коммунальных услуг отдельным категориям граждан</t>
  </si>
  <si>
    <t>Субвенции бюджетам на осуществление мер пожарной безопасности и тушение лесных пожаров</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</si>
  <si>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</si>
  <si>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</si>
  <si>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</si>
  <si>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</si>
  <si>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</si>
  <si>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</si>
  <si>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000 2 03 00000 00 0000 000</t>
  </si>
  <si>
    <t>000 2 03 02000 02 0000 150</t>
  </si>
  <si>
    <t>Безвозмездные поступления от государственных (муниципальных) организаций в бюджеты субъектов Российской Федерации</t>
  </si>
  <si>
    <t>000 2 03 02099 02 0000 150</t>
  </si>
  <si>
    <t>000 2 04 00000 00 0000 000</t>
  </si>
  <si>
    <t>000 2 04 02000 02 0000 150</t>
  </si>
  <si>
    <t>000 2 04 02010 02 0000 150</t>
  </si>
  <si>
    <t xml:space="preserve">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  </t>
  </si>
  <si>
    <t>000 2 18 00000 02 0000 150</t>
  </si>
  <si>
    <t>000 2 18 00000 00 0000 150</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</si>
  <si>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</si>
  <si>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</si>
  <si>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</si>
  <si>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</si>
  <si>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000 2 18 02000 02 0000 150</t>
  </si>
  <si>
    <t>000 2 18 02010 02 0000 150</t>
  </si>
  <si>
    <t>000 2 18 02020 02 0000 150</t>
  </si>
  <si>
    <t>000 2 18 02030 02 0000 150</t>
  </si>
  <si>
    <t>000 2 18 60010 02 0000 150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</si>
  <si>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</si>
  <si>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000 2 19 00000 00 0000 000</t>
  </si>
  <si>
    <t>000 2 19 00000 02 0000 150</t>
  </si>
  <si>
    <t>Возврат остатков субсидий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профессиональных доход", на восстановление и (или) поддержание предпринимательской деятельности из бюджетов субъектов Российской Федерации</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</si>
  <si>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</si>
  <si>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в целях достижения результатов национального проекта "Производительность труда" из бюджетов субъектов Российской Федерации</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</si>
  <si>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</si>
  <si>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</si>
  <si>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</si>
  <si>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иных межбюджетных трансфертов на достижение результатов национального проекта "Производительность труда" из бюджетов субъектов Российской Федерации</t>
  </si>
  <si>
    <t>000 2 19 90000 02 0000 150</t>
  </si>
  <si>
    <t>ВСЕГО ДОХОДОВ:</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</si>
  <si>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</si>
  <si>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</si>
  <si>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</si>
  <si>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</si>
  <si>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Субсидии бюджетам субъектов Российской Федерации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</si>
  <si>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</si>
  <si>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</si>
  <si>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</si>
  <si>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</si>
  <si>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</si>
  <si>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</si>
  <si>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</si>
  <si>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</si>
  <si>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</si>
  <si>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</si>
  <si>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</si>
  <si>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</si>
  <si>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Кассовое исполнение
за 2025 год</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</si>
  <si>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</si>
  <si>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Доходы от продажи земельных участков, государственная собственность на которые разграничена, находящихся в пользовании бюджетных и автономных учреждений</t>
  </si>
  <si>
    <t>Доходы от продажи земельных участков, находящихся в собственности субъектов Российской Федерации, находящихся в пользовании бюджетных и автономных учреждений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</si>
  <si>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</si>
  <si>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</si>
  <si>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со дня их зачисления на единый счет бюджета субъекта Российской Федерации</t>
  </si>
  <si>
    <t>Прочие межбюджетные трансферты, передаваемые бюджетам</t>
  </si>
  <si>
    <t>Прочие межбюджетные трансферты, передаваемые бюджетам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</si>
  <si>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</si>
  <si>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Доходы бюджетов субъектов Российской Федерации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муниципальных образований</t>
  </si>
  <si>
    <t>Доходы бюджетов субъектов Российской Федерации от возврата остатков субсидий на поддержку отрасли культуры из бюджетов муниципальных образований</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</si>
  <si>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</si>
  <si>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муниципальных образований</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</si>
  <si>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субъектов Российской Федерации</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</si>
  <si>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</si>
  <si>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Возврат остатков субсидии на реализацию дополнительных мероприятий в сфере занятости населения из бюджетов субъектов Российской Федерации</t>
  </si>
  <si>
    <t>Возврат остатков субсидий на поддержку отрасли культуры из бюджетов субъектов Российской Федерации</t>
  </si>
  <si>
    <t>Возврат остатков субсидий на реализацию программ формирования современной городской среды из бюджетов субъектов Российской Федерации</t>
  </si>
  <si>
    <t>Возврат остатков субсидий на развитие зарядной инфраструктуры для электромобилей из бюджетов субъектов Российской Федерации</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</si>
  <si>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субъектов Российской Федерации</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</si>
  <si>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субъектов Российской Федерации</t>
  </si>
  <si>
    <t xml:space="preserve">      Приложение 1</t>
  </si>
  <si>
    <t xml:space="preserve">      к Закону Брянской области</t>
  </si>
  <si>
    <t xml:space="preserve">      "Об исполнении областного бюджета за 2025 год"</t>
  </si>
  <si>
    <t xml:space="preserve">Доходы областного бюджета за 2025 год по кодам классификации доходов бюджетов  </t>
  </si>
  <si>
    <t>182 1 01 01000 00 0000 110</t>
  </si>
  <si>
    <t>182 1 01 01010 00 0000 110</t>
  </si>
  <si>
    <t>182 1 01 01012 02 0000 110</t>
  </si>
  <si>
    <t>182 1 01 00000 00 0000 000</t>
  </si>
  <si>
    <t>182 1 01 01014 02 0000 110</t>
  </si>
  <si>
    <t>182 1 01 01120 01 0000 110</t>
  </si>
  <si>
    <t>182 1 01 01130 01 0000 110</t>
  </si>
  <si>
    <t>182 1 01 02000 01 0000 110</t>
  </si>
  <si>
    <t>182 1 01 02010 01 0000 110</t>
  </si>
  <si>
    <t>182 1 01 02020 01 0000 110</t>
  </si>
  <si>
    <t>182 1 01 02021 01 0000 110</t>
  </si>
  <si>
    <t>182 1 01 02022 01 0000 110</t>
  </si>
  <si>
    <t>182 1 01 02023 01 0000 110</t>
  </si>
  <si>
    <t>182 1 01 02024 01 0000 110</t>
  </si>
  <si>
    <t>182 1 01 02030 01 0000 110</t>
  </si>
  <si>
    <t>182 1 01 02040 01 0000 110</t>
  </si>
  <si>
    <t xml:space="preserve">182 1 01 02080 01 0000 110 </t>
  </si>
  <si>
    <t>182 1 01 02130 01 0000 110</t>
  </si>
  <si>
    <t>182 1 01 02140 01 0000 110</t>
  </si>
  <si>
    <t>182 1 01 02150 01 0000 110</t>
  </si>
  <si>
    <t>182 1 01 02160 01 0000 110</t>
  </si>
  <si>
    <t>182 1 01 02170 01 0000 110</t>
  </si>
  <si>
    <t>182 1 01 02200 01 0000 110</t>
  </si>
  <si>
    <t>182 1 01 02210 01 0000 110</t>
  </si>
  <si>
    <t>182 1 01 02220 01 0000 110</t>
  </si>
  <si>
    <t>182 1 03 00000 00 0000 000</t>
  </si>
  <si>
    <t>182 1 03 02000 01 0000 110</t>
  </si>
  <si>
    <t>182 1 03 02100 01 0000 110</t>
  </si>
  <si>
    <t>182 1 03 02120 01 0000 110</t>
  </si>
  <si>
    <t>182 1 03 02140 01 0000 110</t>
  </si>
  <si>
    <t>182 1 03 02142 01 0000 110</t>
  </si>
  <si>
    <t>182 1 03 02143 01 0000 110</t>
  </si>
  <si>
    <t>182 1 03 02190 01 0000 110</t>
  </si>
  <si>
    <t>182 1 03 02200 01 0000 110</t>
  </si>
  <si>
    <t>182 1 03 02210 01 0000 110</t>
  </si>
  <si>
    <t>182 1 03 02220 01 0000 110</t>
  </si>
  <si>
    <t>182 1 03 02230 01 0000 110</t>
  </si>
  <si>
    <t>182 1 03 02231 01 0000 110</t>
  </si>
  <si>
    <t>182 1 03 02232 01 0000 110</t>
  </si>
  <si>
    <t>182 1 03 02240 01 0000 110</t>
  </si>
  <si>
    <t>182 1 03 02241 01 0000 110</t>
  </si>
  <si>
    <t>182 1 03 02242 01 0000 110</t>
  </si>
  <si>
    <t>182 1 03 02250 01 0000 110</t>
  </si>
  <si>
    <t>182 1 03 02251 01 0000 110</t>
  </si>
  <si>
    <t>182 1 03 02252 01 0000 110</t>
  </si>
  <si>
    <t>182 1 03 02260 01 0000 110</t>
  </si>
  <si>
    <t>182 1 03 02261 01 0000 110</t>
  </si>
  <si>
    <t>182 1 03 02262 01 0000 110</t>
  </si>
  <si>
    <t>182 1 05 00000 00 0000 000</t>
  </si>
  <si>
    <t>182 1 05 01000 00 0000 110</t>
  </si>
  <si>
    <t>182 1 05 01010 01 0000 110</t>
  </si>
  <si>
    <t>182 1 05 01011 01 0000 110</t>
  </si>
  <si>
    <t>182 1 05 01012 01 0000 110</t>
  </si>
  <si>
    <t>182 1 05 01020 01 0000 110</t>
  </si>
  <si>
    <t>182 1 05 01021 01 0000 110</t>
  </si>
  <si>
    <t>182 1 05 01022 01 0000 110</t>
  </si>
  <si>
    <t>182 1 05 01050 01 0000 110</t>
  </si>
  <si>
    <t>182 1 05 06000 01 0000 110</t>
  </si>
  <si>
    <t>182 1 05 07000 01 0000 110</t>
  </si>
  <si>
    <t>182 1 06 00000 00 0000 000</t>
  </si>
  <si>
    <t>182 1 06 02000 02 0000 110</t>
  </si>
  <si>
    <t>182 1 06 02010 02 0000 110</t>
  </si>
  <si>
    <t>182 1 06 02020 02 0000 110</t>
  </si>
  <si>
    <t>182 1 06 04000 02 0000 110</t>
  </si>
  <si>
    <t>182 1 06 04011 02 0000 110</t>
  </si>
  <si>
    <t>182 1 06 04012 02 0000 110</t>
  </si>
  <si>
    <t>182 1 06 05000 02 0000 110</t>
  </si>
  <si>
    <t>182 1 07 00000 00 0000 000</t>
  </si>
  <si>
    <t>182 1 07 01000 01 0000 110</t>
  </si>
  <si>
    <t>182 1 07 01020 01 0000 110</t>
  </si>
  <si>
    <t>182 1 07 01030 01 0000 110</t>
  </si>
  <si>
    <t>182 1 07 04000 01 0000 110</t>
  </si>
  <si>
    <t>182 1 07 04010 01 0000 110</t>
  </si>
  <si>
    <t>182 1 07 04020 01 0000 110</t>
  </si>
  <si>
    <t>318 1 08 05000 01 0000 110</t>
  </si>
  <si>
    <t>188 1 08 06000 01 0000 110</t>
  </si>
  <si>
    <t>321 1 08 07020 01 0000 110</t>
  </si>
  <si>
    <t>808 1 08 07082 01 0000 110</t>
  </si>
  <si>
    <t>843 1 08 07082 01 0000 110</t>
  </si>
  <si>
    <t>188 1 08 07100 01 0000 110</t>
  </si>
  <si>
    <t>318 1 08 07110 01 0000 110</t>
  </si>
  <si>
    <t>188 1 08 07141 01 0000 110</t>
  </si>
  <si>
    <t>810 1 08 07142 01 0000 110</t>
  </si>
  <si>
    <t>810 1 08 07160 01 0000 110</t>
  </si>
  <si>
    <t>815 1 08 07300 01 0000 110</t>
  </si>
  <si>
    <t>825 1 08 07340 01 0000 110</t>
  </si>
  <si>
    <t>816 1 08 07380 01 0000 110</t>
  </si>
  <si>
    <t>816 1 08 07390 01 0000 110</t>
  </si>
  <si>
    <t>810 1 08 07510 01 0000 110</t>
  </si>
  <si>
    <t>321 1 08 07550 01 0000 110</t>
  </si>
  <si>
    <t>321 1 08 07560 01 0000 110</t>
  </si>
  <si>
    <t>321 1 08 07570 01 0000 110</t>
  </si>
  <si>
    <t>182 1 09 00000 00 0000 000</t>
  </si>
  <si>
    <t>182 1 09 11000 02 0000 110</t>
  </si>
  <si>
    <t>182 1 09 11010 02 0000 110</t>
  </si>
  <si>
    <t>824 1 11 01000 00 0000 120</t>
  </si>
  <si>
    <t>824 1 11 01020 02 0000 120</t>
  </si>
  <si>
    <t>818 1 11 02000 00 0000 120</t>
  </si>
  <si>
    <t>818 1 11 02100 00 0000 120</t>
  </si>
  <si>
    <t>818 1 11 02102 02 0000 120</t>
  </si>
  <si>
    <t>818 1 11 03000 00 0000 120</t>
  </si>
  <si>
    <t>818 1 11 03020 02 0000 120</t>
  </si>
  <si>
    <t>824 1 11 05020 00 0000 120</t>
  </si>
  <si>
    <t>824 1 11 05022 02 0000 120</t>
  </si>
  <si>
    <t>824 1 11 05030 00 0000 120</t>
  </si>
  <si>
    <t>824 1 11 05032 02 0000 120</t>
  </si>
  <si>
    <t>824 1 11 05000 00 0000 120</t>
  </si>
  <si>
    <t>824 1 11 05070 00 0000 120</t>
  </si>
  <si>
    <t>824 1 11 05072 02 0000 120</t>
  </si>
  <si>
    <t>836 1 11 05300 00 0000 120</t>
  </si>
  <si>
    <t>836 1 11 05326 00 0000 120</t>
  </si>
  <si>
    <t>836 1 11 05326 10 0000 120</t>
  </si>
  <si>
    <t>824 1 11 07000 00 0000 120</t>
  </si>
  <si>
    <t>824 1 11 07010 00 0000 120</t>
  </si>
  <si>
    <t>824 1 11 07012 02 0000 120</t>
  </si>
  <si>
    <t>824 1 11 09000 00 0000 120</t>
  </si>
  <si>
    <t>824 1 11 09040 00 0000 120</t>
  </si>
  <si>
    <t>824 1 11 09042 02 0000 120</t>
  </si>
  <si>
    <t>808 1 12 02010 01 0000 120</t>
  </si>
  <si>
    <t>808 1 12 02012 01 0000 120</t>
  </si>
  <si>
    <t>182 1 12 02030 01 0000 120</t>
  </si>
  <si>
    <t>808 1 12 02050 01 0000 120</t>
  </si>
  <si>
    <t>808 1 12 02052 01 0000 120</t>
  </si>
  <si>
    <t>836 1 12 04000 00 0000 120</t>
  </si>
  <si>
    <t>836 1 12 04010 00 0000 120</t>
  </si>
  <si>
    <t>836 1 12 04013 02 0000 120</t>
  </si>
  <si>
    <t>836 1 12 04014 02 0000 120</t>
  </si>
  <si>
    <t>836 1 12 04015 02 0000 120</t>
  </si>
  <si>
    <t>321 1 13 01031 01 0000 130</t>
  </si>
  <si>
    <t>182 1 13 01190 01 0000 130</t>
  </si>
  <si>
    <t>815 1 13 01992 02 0000 130</t>
  </si>
  <si>
    <t>819 1 13 01992 02 0000 130</t>
  </si>
  <si>
    <t>842 1 13 01992 02 0000 130</t>
  </si>
  <si>
    <t>817 1 13 02062 02 0000 130</t>
  </si>
  <si>
    <t>819 1 13 02062 02 0000 130</t>
  </si>
  <si>
    <t>821 1 13 02062 02 0000 130</t>
  </si>
  <si>
    <t>836 1 13 02062 02 0000 130</t>
  </si>
  <si>
    <t>842 1 13 02062 02 0000 130</t>
  </si>
  <si>
    <t>000 1 13 02990 00 0000 130*</t>
  </si>
  <si>
    <t>000 1 13 02992 02 0000 130*</t>
  </si>
  <si>
    <t>Примечание:</t>
  </si>
  <si>
    <t>* В соответствии с Законом Брянской области "Об областном бюджете на 2025 год и на плановый период 2026 и 2027 годов" администрирование данных доходов осуществляли все администраторы - органы государственной власти Брянской области в пределах их компетенции</t>
  </si>
  <si>
    <t>824 1 14 02020 02 0000 440</t>
  </si>
  <si>
    <t>824 1 14 02022 02 0000 440</t>
  </si>
  <si>
    <t>824 1 14 02023 02 0000 410</t>
  </si>
  <si>
    <t>824 1 14 02028 02 0000 410</t>
  </si>
  <si>
    <t>824 1 14 06000 00 0000 430</t>
  </si>
  <si>
    <t>824 1 14 06020 00 0000 430</t>
  </si>
  <si>
    <t>824 1 14 06022 02 0000 430</t>
  </si>
  <si>
    <t>824 1 14 06040 00 0000 430</t>
  </si>
  <si>
    <t>824 1 14 06042 02 0000 430</t>
  </si>
  <si>
    <t>824 1 14 02020 02 0000 410</t>
  </si>
  <si>
    <t>824 1 14 00000 00 0000 000</t>
  </si>
  <si>
    <t>824 1 14 02000 00 0000 000</t>
  </si>
  <si>
    <t>808 1 15 00000 00 0000 000</t>
  </si>
  <si>
    <t>808 1 15 07000 01 0000 140</t>
  </si>
  <si>
    <t>808 1 15 07020 01 0000 140</t>
  </si>
  <si>
    <t>803 1 16 01072 01 0000 140</t>
  </si>
  <si>
    <t>804 1 16 01072 01 0000 140</t>
  </si>
  <si>
    <t>808 1 16 01072 01 0000 140</t>
  </si>
  <si>
    <t>836 1 16 01072 01 0000 140</t>
  </si>
  <si>
    <t>842 1 16 01072 01 0000 140</t>
  </si>
  <si>
    <t>805 1 16 01082 01 0000 140</t>
  </si>
  <si>
    <t>808 1 16 01082 01 0000 140</t>
  </si>
  <si>
    <t>836 1 16 01082 01 0000 140</t>
  </si>
  <si>
    <t>842 1 16 01082 01 0000 140</t>
  </si>
  <si>
    <t>804 1 16 01092 01 0000 140</t>
  </si>
  <si>
    <t>806 1 16 01092 01 0000 140</t>
  </si>
  <si>
    <t>837 1 16 01110 01 0000 140</t>
  </si>
  <si>
    <t>837 1 16 01112 01 0000 140</t>
  </si>
  <si>
    <t>106 1 16 01121 01 0000 140</t>
  </si>
  <si>
    <t>180 1 16 01121 01 0000 140</t>
  </si>
  <si>
    <t>187 1 16 01121 01 0000 140</t>
  </si>
  <si>
    <t>188 1 16 01121 01 0000 140</t>
  </si>
  <si>
    <t>188 1 16 01123 01 0000 140</t>
  </si>
  <si>
    <t>830 1 16 01123 01 0000 140</t>
  </si>
  <si>
    <t>842 1 16 01123 01 0000 140</t>
  </si>
  <si>
    <t>804 1 16 01142 01 0000 140</t>
  </si>
  <si>
    <t>823 1 16 01142 01 0000 140</t>
  </si>
  <si>
    <t>803 1 16 01150 01 0000 140</t>
  </si>
  <si>
    <t>803 1 16 01152 01 0000 140</t>
  </si>
  <si>
    <t>803 1 16 01156 01 0000 140</t>
  </si>
  <si>
    <t>803 1 16 01192 01 0000 140</t>
  </si>
  <si>
    <t>805 1 16 01192 01 0000 140</t>
  </si>
  <si>
    <t>816 1 16 01192 01 0000 140</t>
  </si>
  <si>
    <t>823 1 16 01192 01 0000 140</t>
  </si>
  <si>
    <t>843 1 16 01192 01 0000 140</t>
  </si>
  <si>
    <t>843 1 16 01200 01 0000 140</t>
  </si>
  <si>
    <t>843 1 16 01205 01 0000 140</t>
  </si>
  <si>
    <t>826 1 16 01240 01 0000 140</t>
  </si>
  <si>
    <t>826 1 16 01242 01 0000 140</t>
  </si>
  <si>
    <t>843 1 16 01330 00 0000 140</t>
  </si>
  <si>
    <t>843 1 16 01332 01 0000 140</t>
  </si>
  <si>
    <t>000 1 16 07010 00 0000 140*</t>
  </si>
  <si>
    <t>000 1 16 07010 02 0000 140*</t>
  </si>
  <si>
    <t>836 1 16 07030 00 0000 140</t>
  </si>
  <si>
    <t>836 1 16 07030 02 0000 140</t>
  </si>
  <si>
    <t>808 1 16 07040 00 0000 140</t>
  </si>
  <si>
    <t>808 1 16 07040 02 0000 140</t>
  </si>
  <si>
    <t>000 1 16 07090 00 0000 140*</t>
  </si>
  <si>
    <t>000 1 16 07090 02 0000 140*</t>
  </si>
  <si>
    <t>814 1 16 10020 02 0000 140</t>
  </si>
  <si>
    <t>814 1 16 10021 02 0000 140</t>
  </si>
  <si>
    <t>815 1 16 10100 02 0000 140</t>
  </si>
  <si>
    <t>821 1 16 10100 02 0000 140</t>
  </si>
  <si>
    <t>825 1 16 10100 02 0000 140</t>
  </si>
  <si>
    <t>180 1 16 10122 01 0000 140</t>
  </si>
  <si>
    <t>182 1 16 10122 01 0000 140</t>
  </si>
  <si>
    <t>188 1 16 10122 01 0000 140</t>
  </si>
  <si>
    <t>812 1 16 10122 01 0000 140</t>
  </si>
  <si>
    <t>819 1 16 11000 01 0000 140</t>
  </si>
  <si>
    <t>819 1 16 11060 01 0000 140</t>
  </si>
  <si>
    <t>819 1 16 11063 01 0000 140</t>
  </si>
  <si>
    <t>182 1 16 18000 02 0000 140</t>
  </si>
  <si>
    <t>000 1 17 01000 00 0000 180*</t>
  </si>
  <si>
    <t>000 1 17 01020 02 0000 180*</t>
  </si>
  <si>
    <t>836 1 17 05000 00 0000 180</t>
  </si>
  <si>
    <t>836 1 17 05020 02 0000 180</t>
  </si>
  <si>
    <t>818 1 17 16000 00 0000 180</t>
  </si>
  <si>
    <t>818 1 17 16000 02 0000 180</t>
  </si>
  <si>
    <t>818 2 02 10000 00 0000 150</t>
  </si>
  <si>
    <t>818 2 02 15001 00 0000 150</t>
  </si>
  <si>
    <t>818 2 02 15001 02 0000 150</t>
  </si>
  <si>
    <t>818 2 02 15002 00 0000 150</t>
  </si>
  <si>
    <t>818 2 02 15002 02 0000 150</t>
  </si>
  <si>
    <t>818 2 02 15009 00 0000 150</t>
  </si>
  <si>
    <t>818 2 02 15009 02 0000 150</t>
  </si>
  <si>
    <t>818 2 02 15549 02 0000 150</t>
  </si>
  <si>
    <t>817 2 02 25014 00 0000 150</t>
  </si>
  <si>
    <t>817 2 02 25014 02 0000 150</t>
  </si>
  <si>
    <t>825 2 02 25081 00 0000 150</t>
  </si>
  <si>
    <t>825 2 02 25081 02 0000 150</t>
  </si>
  <si>
    <t>819 2 02 25082 02 0000 150</t>
  </si>
  <si>
    <t>821 2 02 25084 02 0000 150</t>
  </si>
  <si>
    <t>821 2 02 25086 00 0000 150</t>
  </si>
  <si>
    <t>821 2 02 25086 02 0000 150</t>
  </si>
  <si>
    <t>814 2 02 25107 00 0000 150</t>
  </si>
  <si>
    <t>814 2 02 25107 02 0000 150</t>
  </si>
  <si>
    <t>814 2 02 25138 00 0000 150</t>
  </si>
  <si>
    <t>814 2 02 25138 02 0000 150</t>
  </si>
  <si>
    <t>814 2 02 25152 00 0000 150</t>
  </si>
  <si>
    <t>814 2 02 25152 02 0000 150</t>
  </si>
  <si>
    <t>812 2 02 25154 00 0000 150</t>
  </si>
  <si>
    <t>812 2 02 25154 02 0000 150</t>
  </si>
  <si>
    <t>814 2 02 25158 00 0000 150</t>
  </si>
  <si>
    <t>814 2 02 25158 02 0000 150</t>
  </si>
  <si>
    <t>821 2 02 25163 00 0000 150</t>
  </si>
  <si>
    <t>821 2 02 25163 02 0000 150</t>
  </si>
  <si>
    <t>816 2 02 25179 00 0000 150</t>
  </si>
  <si>
    <t>816 2 02 25179 02 0000 150</t>
  </si>
  <si>
    <t>814 2 02 25201 00 0000 150</t>
  </si>
  <si>
    <t>814 2 02 25201 02 0000 150</t>
  </si>
  <si>
    <t>814 2 02 25202 00 0000 150</t>
  </si>
  <si>
    <t>814 2 02 25202 02 0000 150</t>
  </si>
  <si>
    <t>814 2 02 25214 02 0000 150</t>
  </si>
  <si>
    <t>814 2 02 25216 00 0000 150</t>
  </si>
  <si>
    <t>814 2 02 25216 02 0000 150</t>
  </si>
  <si>
    <t>825 2 02 25228 00 0000 150</t>
  </si>
  <si>
    <t>825 2 02 25228 02 0000 150</t>
  </si>
  <si>
    <t>825 2 02 25229 00 0000 150</t>
  </si>
  <si>
    <t>825 2 02 25229 02 0000 150</t>
  </si>
  <si>
    <t>816 2 02 25239 00 0000 150</t>
  </si>
  <si>
    <t>816 2 02 25239 02 0000 150</t>
  </si>
  <si>
    <t>816 2 02 25256 00 0000 150</t>
  </si>
  <si>
    <t>816 2 02 25256 02 0000 150</t>
  </si>
  <si>
    <t>837 2 02 25276 00 0000 150</t>
  </si>
  <si>
    <t>837 2 02 25276 02 0000 150</t>
  </si>
  <si>
    <t>840 2 02 25289 00 0000 150</t>
  </si>
  <si>
    <t>840 2 02 25289 02 0000 150</t>
  </si>
  <si>
    <t>821 2 02 25292 00 0000 150</t>
  </si>
  <si>
    <t>821 2 02 25292 02 0000 150</t>
  </si>
  <si>
    <t>816 2 02 25304 00 0000 150</t>
  </si>
  <si>
    <t>816 2 02 25304 02 0000 150</t>
  </si>
  <si>
    <t>814 2 02 25313 00 0000 150</t>
  </si>
  <si>
    <t>814 2 02 25313 02 0000 150</t>
  </si>
  <si>
    <t>814 2 02 25314 00 0000 150</t>
  </si>
  <si>
    <t>814 2 02 25314 02 0000 150</t>
  </si>
  <si>
    <t>816 2 02 25315 00 0000 150</t>
  </si>
  <si>
    <t>816 2 02 25315 02 0000 150</t>
  </si>
  <si>
    <t>819 2 02 25318 00 0000 150</t>
  </si>
  <si>
    <t>819 2 02 25318 02 0000 150</t>
  </si>
  <si>
    <t>815 2 02 25348 00 0000 150</t>
  </si>
  <si>
    <t>815 2 02 25348 02 0000 150</t>
  </si>
  <si>
    <t>817 2 02 25358 00 0000 150</t>
  </si>
  <si>
    <t>817 2 02 25358 02 0000 150</t>
  </si>
  <si>
    <t>814 2 02 25365 00 0000 150</t>
  </si>
  <si>
    <t>814 2 02 25365 02 0000 150</t>
  </si>
  <si>
    <t>819 2 02 25372 00 0000 150</t>
  </si>
  <si>
    <t>819 2 02 25372 02 0000 150</t>
  </si>
  <si>
    <t>814 2 02 25385 00 0000 150</t>
  </si>
  <si>
    <t>814 2 02 25385 02 0000 150</t>
  </si>
  <si>
    <t>814 2 02 25402 02 0000 150</t>
  </si>
  <si>
    <t>821 2 02 25404 02 0000 150</t>
  </si>
  <si>
    <t>837 2 02 25418 00 0000 150</t>
  </si>
  <si>
    <t>837 2 02 25418 02 0000 150</t>
  </si>
  <si>
    <t>812 2 02 25424 00 0000 150</t>
  </si>
  <si>
    <t>812 2 02 25424 02 0000 150</t>
  </si>
  <si>
    <t>817 2 02 25436 00 0000 150</t>
  </si>
  <si>
    <t>817 2 02 25436 02 0000 150</t>
  </si>
  <si>
    <t>819 2 02 25447 00 0000 150</t>
  </si>
  <si>
    <t>819 2 02 25447 02 0000 150</t>
  </si>
  <si>
    <t>815 2 02 25454 00 0000 150</t>
  </si>
  <si>
    <t>815 2 02 25454 02 0000 150</t>
  </si>
  <si>
    <t>821 2 02 25462 02 0000 150</t>
  </si>
  <si>
    <t>815 2 02 25467 00 0000 150</t>
  </si>
  <si>
    <t>815 2 02 25467 02 0000 150</t>
  </si>
  <si>
    <t>814 2 02 25468 00 0000 150</t>
  </si>
  <si>
    <t>814 2 02 25468 02 0000 150</t>
  </si>
  <si>
    <t>817 2 02 25474 00 0000 150</t>
  </si>
  <si>
    <t>817 2 02 25474 02 0000 150</t>
  </si>
  <si>
    <t>817 2 02 25480 00 0000 150</t>
  </si>
  <si>
    <t>817 2 02 25480 02 0000 150</t>
  </si>
  <si>
    <t>821 2 02 25497 00 0000 150</t>
  </si>
  <si>
    <t>821 2 02 25497 02 0000 150</t>
  </si>
  <si>
    <t>817 2 02 25501 00 0000 150</t>
  </si>
  <si>
    <t>817 2 02 25501 02 0000 150</t>
  </si>
  <si>
    <t>815 2 02 25513 00 0000 150</t>
  </si>
  <si>
    <t>815 2 02 25513 02 0000 150</t>
  </si>
  <si>
    <t>821 2 02 25514 00 0000 150</t>
  </si>
  <si>
    <t>821 2 02 25514 02 0000 150</t>
  </si>
  <si>
    <t>815 2 02 25517 00 0000 150</t>
  </si>
  <si>
    <t>815 2 02 25517 02 0000 150</t>
  </si>
  <si>
    <t>815 2 02 25519 00 0000 150</t>
  </si>
  <si>
    <t>815 2 02 25519 02 0000 150</t>
  </si>
  <si>
    <t>840 2 02 25527 00 0000 150</t>
  </si>
  <si>
    <t>840 2 02 25527 02 0000 150</t>
  </si>
  <si>
    <t>817 2 02 25533 00 0000 150</t>
  </si>
  <si>
    <t>817 2 02 25533 02 0000 150</t>
  </si>
  <si>
    <t>814 2 02 25546 00 0000 150</t>
  </si>
  <si>
    <t>814 2 02 25546 02 0000 150</t>
  </si>
  <si>
    <t>815 2 02 25553 00 0000 150</t>
  </si>
  <si>
    <t>815 2 02 25553 02 0000 150</t>
  </si>
  <si>
    <t>812 2 02 25555 00 0000 150</t>
  </si>
  <si>
    <t>812 2 02 25555 02 0000 150</t>
  </si>
  <si>
    <t>815 2 02 25558 02 0000 150</t>
  </si>
  <si>
    <t>816 2 02 25559 00 0000 150</t>
  </si>
  <si>
    <t>816 2 02 25559 02 0000 150</t>
  </si>
  <si>
    <t>817 2 02 25576 00 0000 150</t>
  </si>
  <si>
    <t>817 2 02 25576 02 0000 150</t>
  </si>
  <si>
    <t>814 2 02 25586 02 0000 150</t>
  </si>
  <si>
    <t>815 2 02 25590 00 0000 150</t>
  </si>
  <si>
    <t>815 2 02 25590 02 0000 150</t>
  </si>
  <si>
    <t>815 2 02 25597 00 0000 150</t>
  </si>
  <si>
    <t>815 2 02 25597 02 0000 150</t>
  </si>
  <si>
    <t>817 2 02 25598 00 0000 150</t>
  </si>
  <si>
    <t>817 2 02 25598 02 0000 150</t>
  </si>
  <si>
    <t>817 2 02 25599 00 0000 150</t>
  </si>
  <si>
    <t>817 2 02 25599 02 0000 150</t>
  </si>
  <si>
    <t>816 2 02 25750 00 0000 150</t>
  </si>
  <si>
    <t>816 2 02 25750 02 0000 150</t>
  </si>
  <si>
    <t>814 2 02 25752 00 0000 150</t>
  </si>
  <si>
    <t>814 2 02 25752 02 0000 150</t>
  </si>
  <si>
    <t>825 2 02 25753 00 0000 150</t>
  </si>
  <si>
    <t>825 2 02 25753 02 0000 150</t>
  </si>
  <si>
    <t>817 2 02 27576 00 0000 150</t>
  </si>
  <si>
    <t>817 2 02 27576 02 0000 150</t>
  </si>
  <si>
    <t>812 2 02 29001 02 0000 150</t>
  </si>
  <si>
    <t>816 2 02 29001 02 0000 150</t>
  </si>
  <si>
    <t>821 2 02 29001 02 0000 150</t>
  </si>
  <si>
    <t>840 2 02 29001 02 0000 150</t>
  </si>
  <si>
    <t>842 2 02 29001 02 0000 150</t>
  </si>
  <si>
    <t>817 2 02 29999 02 0000 150</t>
  </si>
  <si>
    <t>821 2 02 29999 02 0000 150</t>
  </si>
  <si>
    <t>825 2 02 29999 02 0000 150</t>
  </si>
  <si>
    <t>842 2 02 35118 00 0000 150</t>
  </si>
  <si>
    <t>842 2 02 35118 02 0000 150</t>
  </si>
  <si>
    <t>842 2 02 35120 00 0000 150</t>
  </si>
  <si>
    <t>842 2 02 35120 02 0000 150</t>
  </si>
  <si>
    <t>836 2 02 35127 00 0000 150</t>
  </si>
  <si>
    <t>836 2 02 35127 02 0000 150</t>
  </si>
  <si>
    <t>808 2 02 35128 02 0000 150</t>
  </si>
  <si>
    <t>836 2 02 35129 02 0000 150</t>
  </si>
  <si>
    <t>819 2 02 35134 00 0000 150</t>
  </si>
  <si>
    <t>819 2 02 35134 02 0000 150</t>
  </si>
  <si>
    <t>819 2 02 35176 00 0000 150</t>
  </si>
  <si>
    <t>819 2 02 35176 02 0000 150</t>
  </si>
  <si>
    <t>821 2 02 35220 00 0000 150</t>
  </si>
  <si>
    <t>821 2 02 35220 02 0000 150</t>
  </si>
  <si>
    <t>821 2 02 35240 00 0000 150</t>
  </si>
  <si>
    <t>821 2 02 35240 02 0000 150</t>
  </si>
  <si>
    <t>821 2 02 35250 00 0000 150</t>
  </si>
  <si>
    <t>821 2 02 35250 02 0000 150</t>
  </si>
  <si>
    <t>821 2 02 35290 02 0000 150</t>
  </si>
  <si>
    <t>836 2 02 35345 00 0000 150</t>
  </si>
  <si>
    <t>836 2 02 35345 02 0000 150</t>
  </si>
  <si>
    <t>836 2 02 35429 00 0000 150</t>
  </si>
  <si>
    <t>836 2 02 35429 02 0000 150</t>
  </si>
  <si>
    <t>814 2 02 35460 00 0000 150</t>
  </si>
  <si>
    <t>814 2 02 35460 02 0000 150</t>
  </si>
  <si>
    <t>818 2 02 35900 02 0000 150</t>
  </si>
  <si>
    <t>816 2 02 45050 00 0000 150</t>
  </si>
  <si>
    <t>816 2 02 45050 02 0000 150</t>
  </si>
  <si>
    <t>803 2 02 45141 02 0000 150</t>
  </si>
  <si>
    <t>803 2 02 45142 02 0000 150</t>
  </si>
  <si>
    <t>814 2 02 45161 00 0000 150</t>
  </si>
  <si>
    <t>814 2 02 45161 02 0000 150</t>
  </si>
  <si>
    <t>821 2 02 45198 02 0000 150</t>
  </si>
  <si>
    <t>821 2 02 45252 02 0000 150</t>
  </si>
  <si>
    <t>816 2 02 45303 00 0000 150</t>
  </si>
  <si>
    <t>816 2 02 45303 02 0000 150</t>
  </si>
  <si>
    <t>816 2 02 45363 00 0000 150</t>
  </si>
  <si>
    <t>816 2 02 45363 02 0000 150</t>
  </si>
  <si>
    <t>821 2 02 49001 02 0000 150</t>
  </si>
  <si>
    <t>842 2 02 49001 02 0000 150</t>
  </si>
  <si>
    <t>814 2 02 49999 00 0000 150</t>
  </si>
  <si>
    <t>814 2 02 49999 02 0000 150</t>
  </si>
  <si>
    <t>812 2 03 02040 02 0000 150</t>
  </si>
  <si>
    <t>812 2 03 02080 02 0000 150</t>
  </si>
  <si>
    <t>816 2 03 02099 02 0000 150</t>
  </si>
  <si>
    <t>819 2 03 02099 02 0000 150</t>
  </si>
  <si>
    <t>811 2 04 02010 02 0000 150</t>
  </si>
  <si>
    <t>821 2 04 02010 02 0000 150</t>
  </si>
  <si>
    <t>819 2 07 00000 00 0000 000</t>
  </si>
  <si>
    <t>819 2 07 02000 02 0000 150</t>
  </si>
  <si>
    <t>819 2 07 02010 02 0000 150</t>
  </si>
  <si>
    <t>805 2 18 02010 02 0000 150</t>
  </si>
  <si>
    <t>811 2 18 02010 02 0000 150</t>
  </si>
  <si>
    <t>814 2 18 02010 02 0000 150</t>
  </si>
  <si>
    <t>815 2 18 02010 02 0000 150</t>
  </si>
  <si>
    <t>816 2 18 02010 02 0000 150</t>
  </si>
  <si>
    <t>821 2 18 02010 02 0000 150</t>
  </si>
  <si>
    <t>824 2 18 02010 02 0000 150</t>
  </si>
  <si>
    <t>836 2 18 02010 02 0000 150</t>
  </si>
  <si>
    <t>838 2 18 02010 02 0000 150</t>
  </si>
  <si>
    <t>842 2 18 02010 02 0000 150</t>
  </si>
  <si>
    <t>803 2 18 02020 02 0000 150</t>
  </si>
  <si>
    <t>811 2 18 02020 02 0000 150</t>
  </si>
  <si>
    <t>814 2 18 02020 02 0000 150</t>
  </si>
  <si>
    <t>815 2 18 02020 02 0000 150</t>
  </si>
  <si>
    <t>816 2 18 02020 02 0000 150</t>
  </si>
  <si>
    <t>821 2 18 02020 02 0000 150</t>
  </si>
  <si>
    <t>825 2 18 02020 02 0000 150</t>
  </si>
  <si>
    <t>837 2 18 02020 02 0000 150</t>
  </si>
  <si>
    <t>840 2 18 02020 02 0000 150</t>
  </si>
  <si>
    <t>812 2 18 02030 02 0000 150</t>
  </si>
  <si>
    <t>817 2 18 02030 02 0000 150</t>
  </si>
  <si>
    <t>825 2 18 02030 02 0000 150</t>
  </si>
  <si>
    <t>840 2 18 02030 02 0000 150</t>
  </si>
  <si>
    <t>842 2 18 02030 02 0000 150</t>
  </si>
  <si>
    <t>808 2 18 25242 02 0000 150</t>
  </si>
  <si>
    <t>812 2 18 25243 02 0000 150</t>
  </si>
  <si>
    <t>816 2 18 25304 02 0000 150</t>
  </si>
  <si>
    <t>815 2 18 25519 02 0000 150</t>
  </si>
  <si>
    <t>812 2 18 25555 02 0000 150</t>
  </si>
  <si>
    <t>819 2 18 27110 02 0000 150</t>
  </si>
  <si>
    <t>819 2 18 27139 02 0000 150</t>
  </si>
  <si>
    <t>821 2 18 33144 02 0000 150</t>
  </si>
  <si>
    <t>816 2 18 45303 02 0000 150</t>
  </si>
  <si>
    <t>811 2 18 60010 02 0000 150</t>
  </si>
  <si>
    <t>812 2 18 60010 02 0000 150</t>
  </si>
  <si>
    <t>816 2 18 60010 02 0000 150</t>
  </si>
  <si>
    <t>819 2 18 60010 02 0000 150</t>
  </si>
  <si>
    <t>821 2 18 60010 02 0000 150</t>
  </si>
  <si>
    <t>825 2 18 60010 02 0000 150</t>
  </si>
  <si>
    <t>842 2 18 60010 02 0000 150</t>
  </si>
  <si>
    <t>821 2 18 71020 02 0000 150</t>
  </si>
  <si>
    <t>821 2 19 25084 02 0000 150</t>
  </si>
  <si>
    <t>816 2 19 25098 02 0000 150</t>
  </si>
  <si>
    <t>814 2 19 25138 02 0000 150</t>
  </si>
  <si>
    <t>821 2 19 25163 02 0000 150</t>
  </si>
  <si>
    <t>840 2 19 25181 02 0000 150</t>
  </si>
  <si>
    <t>808 2 19 25242 02 0000 150</t>
  </si>
  <si>
    <t>812  2 19 25243 02 0000 150</t>
  </si>
  <si>
    <t>816 2 19 25256 02 0000 150</t>
  </si>
  <si>
    <t>840 2 19 25289 02 0000 150</t>
  </si>
  <si>
    <t>821 2 19 25302 02 0000 150</t>
  </si>
  <si>
    <t>816 2 19 25304 02 0000 150</t>
  </si>
  <si>
    <t>817 2 19 25358 02 0000 150</t>
  </si>
  <si>
    <t>814 2 19 25365 02 0000 150</t>
  </si>
  <si>
    <t>814 2 19 25385 02 0000 150</t>
  </si>
  <si>
    <t>821 2 19 25404 02 0000 150</t>
  </si>
  <si>
    <t>821 2 19 25462 02 0000 150</t>
  </si>
  <si>
    <t>821 2 19 25478 02 0000 150</t>
  </si>
  <si>
    <t>817 2 19 25480 02 0000 150</t>
  </si>
  <si>
    <t>817 2 19 25501 02 0000 150</t>
  </si>
  <si>
    <t>817 2 19 25502 02 0000 150</t>
  </si>
  <si>
    <t>817 2 19 25508 02 0000 150</t>
  </si>
  <si>
    <t>821 2 19 25514 02 0000 150</t>
  </si>
  <si>
    <t>815 2 19 25519 02 0000 150</t>
  </si>
  <si>
    <t>840 2 19 25527 02 0000 150</t>
  </si>
  <si>
    <t>812 2 19 25555 02 0000 150</t>
  </si>
  <si>
    <t>814 2 19 25752 02 0000 150</t>
  </si>
  <si>
    <t>837 2 19 25766 02 0000 150</t>
  </si>
  <si>
    <t>815 2 19 27110 02 0000 150</t>
  </si>
  <si>
    <t>825 2 19 27139 02 0000 150</t>
  </si>
  <si>
    <t>814 2 19 27246 02 0000 150</t>
  </si>
  <si>
    <t>821 2 19 35220 02 0000 150</t>
  </si>
  <si>
    <t>821 2 19 35250 02 0000 150</t>
  </si>
  <si>
    <t>821 2 19 35290 02 0000 150</t>
  </si>
  <si>
    <t>836 2 19 35345 02 0000 150</t>
  </si>
  <si>
    <t>836 2 19 35432 02 0000 150</t>
  </si>
  <si>
    <t>821 2 19 35573 02 0000 150</t>
  </si>
  <si>
    <t>840 2 19 45289 02 0000 150</t>
  </si>
  <si>
    <t>816 2 19 45303 02 0000 150</t>
  </si>
  <si>
    <t>816 2 19 45363 02 0000 150</t>
  </si>
  <si>
    <t>817 2 19 45368 02 0000 150</t>
  </si>
  <si>
    <t>821 2 19 45694 02 0000 150</t>
  </si>
  <si>
    <t>814 2 19 90000 02 0000 150</t>
  </si>
  <si>
    <t>817 2 19 90000 02 0000 150</t>
  </si>
  <si>
    <t>818 2 19 90000 02 0000 150</t>
  </si>
  <si>
    <t>821 2 19 90000 02 0000 150</t>
  </si>
  <si>
    <t>840 2 19 90000 02 0000 150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</si>
</sst>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_ ;[Red]\-#,##0.00\ "/>
    <numFmt numFmtId="165" formatCode="dd\.mm\.yyyy"/>
    <numFmt numFmtId="166" formatCode="_-* #,##0.00_р_._-;\-* #,##0.00_р_._-;_-* &quot;-&quot;??_р_._-;_-@_-"/>
  </numFmts>
  <fonts count="49" x14ac:knownFonts="1">
    <font>
      <sz val="11"/>
      <color theme="1"/>
      <name val="Calibri"/>
      <family val="2"/>
      <charset val="204"/>
      <scheme val="minor"/>
    </font>
    <font>
      <sz val="10"/>
      <color theme="1"/>
      <name val="Calibri Light"/>
      <family val="2"/>
      <charset val="204"/>
    </font>
    <font>
      <b/>
      <sz val="10"/>
      <name val="Calibri Light"/>
      <family val="2"/>
      <charset val="204"/>
    </font>
    <font>
      <sz val="10"/>
      <name val="Calibri Light"/>
      <family val="2"/>
      <charset val="204"/>
    </font>
    <font>
      <b/>
      <sz val="10"/>
      <name val="Corbel"/>
      <family val="2"/>
      <charset val="204"/>
    </font>
    <font>
      <b/>
      <sz val="10"/>
      <color theme="1"/>
      <name val="Calibri Light"/>
      <family val="2"/>
      <charset val="204"/>
    </font>
    <font>
      <sz val="10"/>
      <color theme="1"/>
      <name val="Calibri"/>
      <family val="2"/>
      <charset val="204"/>
      <scheme val="minor"/>
    </font>
    <font>
      <sz val="14"/>
      <color theme="1"/>
      <name val="Calibri"/>
      <family val="2"/>
      <charset val="204"/>
      <scheme val="minor"/>
    </font>
    <font>
      <b/>
      <sz val="20"/>
      <color theme="1"/>
      <name val="Calibri"/>
      <family val="2"/>
      <charset val="204"/>
      <scheme val="minor"/>
    </font>
    <font>
      <b/>
      <sz val="9"/>
      <color indexed="81"/>
      <name val="Segoe UI"/>
      <family val="2"/>
      <charset val="204"/>
    </font>
    <font>
      <sz val="9"/>
      <color indexed="81"/>
      <name val="Segoe UI"/>
      <family val="2"/>
      <charset val="204"/>
    </font>
    <font>
      <sz val="10"/>
      <color rgb="FF000000"/>
      <name val="Arial Cyr"/>
      <family val="2"/>
    </font>
    <font>
      <sz val="10"/>
      <color rgb="FF000000"/>
      <name val="Times New Roman"/>
      <family val="1"/>
      <charset val="204"/>
    </font>
    <font>
      <sz val="11"/>
      <color theme="1"/>
      <name val="Calibri"/>
      <family val="2"/>
      <charset val="204"/>
      <scheme val="minor"/>
    </font>
    <font>
      <b/>
      <sz val="12"/>
      <name val="Times New Roman"/>
      <family val="1"/>
      <charset val="204"/>
    </font>
    <font>
      <sz val="12"/>
      <name val="Times New Roman"/>
      <family val="1"/>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name val="Times New Roman"/>
      <family val="1"/>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
      <sz val="16"/>
      <name val="Times New Roman"/>
      <family val="1"/>
      <charset val="204"/>
    </font>
    <font>
      <sz val="12"/>
      <color theme="1"/>
      <name val="Times New Roman"/>
      <family val="1"/>
      <charset val="204"/>
    </font>
  </fonts>
  <fills count="9">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rgb="FFFFFFFF"/>
      </patternFill>
    </fill>
    <fill>
      <patternFill patternType="solid">
        <fgColor rgb="FFC0C0C0"/>
      </patternFill>
    </fill>
    <fill>
      <patternFill patternType="solid">
        <fgColor rgb="FFCCFFFF"/>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2404">
    <xf numFmtId="0" fontId="0" fillId="0" borderId="0"/>
    <xf numFmtId="49" fontId="11" fillId="0" borderId="7">
      <alignment horizontal="left" vertical="top" wrapText="1"/>
    </xf>
    <xf numFmtId="0" fontId="12" fillId="0" borderId="0">
      <alignment vertical="top" wrapText="1"/>
    </xf>
    <xf numFmtId="0" fontId="16" fillId="0" borderId="0"/>
    <xf numFmtId="0" fontId="17" fillId="0" borderId="0"/>
    <xf numFmtId="0" fontId="18" fillId="0" borderId="0">
      <alignment horizontal="center" wrapText="1"/>
    </xf>
    <xf numFmtId="0" fontId="19" fillId="0" borderId="8"/>
    <xf numFmtId="0" fontId="19" fillId="0" borderId="0"/>
    <xf numFmtId="0" fontId="20" fillId="0" borderId="0"/>
    <xf numFmtId="0" fontId="18" fillId="0" borderId="0">
      <alignment horizontal="left" wrapText="1"/>
    </xf>
    <xf numFmtId="0" fontId="21" fillId="0" borderId="0"/>
    <xf numFmtId="0" fontId="22" fillId="0" borderId="0"/>
    <xf numFmtId="0" fontId="19" fillId="0" borderId="9"/>
    <xf numFmtId="0" fontId="23" fillId="0" borderId="10">
      <alignment horizontal="center"/>
    </xf>
    <xf numFmtId="0" fontId="20" fillId="0" borderId="11"/>
    <xf numFmtId="0" fontId="23" fillId="0" borderId="0">
      <alignment horizontal="left"/>
    </xf>
    <xf numFmtId="0" fontId="24" fillId="0" borderId="0">
      <alignment horizontal="center" vertical="top"/>
    </xf>
    <xf numFmtId="49" fontId="25" fillId="0" borderId="12">
      <alignment horizontal="right"/>
    </xf>
    <xf numFmtId="49" fontId="20" fillId="0" borderId="13">
      <alignment horizontal="center"/>
    </xf>
    <xf numFmtId="0" fontId="20" fillId="0" borderId="14"/>
    <xf numFmtId="49" fontId="20" fillId="0" borderId="0"/>
    <xf numFmtId="49" fontId="23" fillId="0" borderId="0">
      <alignment horizontal="right"/>
    </xf>
    <xf numFmtId="0" fontId="23" fillId="0" borderId="0"/>
    <xf numFmtId="0" fontId="23" fillId="0" borderId="0">
      <alignment horizontal="center"/>
    </xf>
    <xf numFmtId="0" fontId="23" fillId="0" borderId="12">
      <alignment horizontal="right"/>
    </xf>
    <xf numFmtId="165" fontId="23" fillId="0" borderId="15">
      <alignment horizontal="center"/>
    </xf>
    <xf numFmtId="49" fontId="23" fillId="0" borderId="0"/>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0" fontId="23" fillId="0" borderId="19">
      <alignment horizontal="left"/>
    </xf>
    <xf numFmtId="49" fontId="23" fillId="0" borderId="19"/>
    <xf numFmtId="0" fontId="23" fillId="0" borderId="15">
      <alignment horizontal="center"/>
    </xf>
    <xf numFmtId="49" fontId="23" fillId="0" borderId="20">
      <alignment horizontal="center"/>
    </xf>
    <xf numFmtId="0" fontId="21" fillId="0" borderId="21"/>
    <xf numFmtId="49" fontId="23" fillId="0" borderId="7">
      <alignment horizontal="center" vertical="center" wrapText="1"/>
    </xf>
    <xf numFmtId="49" fontId="23" fillId="0" borderId="22">
      <alignment horizontal="center" vertical="center" wrapText="1"/>
    </xf>
    <xf numFmtId="49" fontId="23" fillId="0" borderId="23">
      <alignment horizontal="center" vertical="center" wrapText="1"/>
    </xf>
    <xf numFmtId="49" fontId="23" fillId="0" borderId="10">
      <alignment horizontal="center" vertical="center" wrapText="1"/>
    </xf>
    <xf numFmtId="0" fontId="23" fillId="0" borderId="24">
      <alignment horizontal="left" wrapText="1"/>
    </xf>
    <xf numFmtId="49" fontId="23" fillId="0" borderId="25">
      <alignment horizontal="center" wrapText="1"/>
    </xf>
    <xf numFmtId="49" fontId="23" fillId="0" borderId="26">
      <alignment horizontal="center"/>
    </xf>
    <xf numFmtId="4" fontId="23" fillId="0" borderId="7">
      <alignment horizontal="right"/>
    </xf>
    <xf numFmtId="4" fontId="23" fillId="0" borderId="27">
      <alignment horizontal="right"/>
    </xf>
    <xf numFmtId="0" fontId="23" fillId="0" borderId="28">
      <alignment horizontal="left" wrapText="1"/>
    </xf>
    <xf numFmtId="4" fontId="23" fillId="0" borderId="29">
      <alignment horizontal="right"/>
    </xf>
    <xf numFmtId="0" fontId="23" fillId="0" borderId="30">
      <alignment horizontal="left" wrapText="1" indent="1"/>
    </xf>
    <xf numFmtId="49" fontId="23" fillId="0" borderId="31">
      <alignment horizontal="center" wrapText="1"/>
    </xf>
    <xf numFmtId="49" fontId="23" fillId="0" borderId="32">
      <alignment horizontal="center"/>
    </xf>
    <xf numFmtId="0" fontId="23" fillId="0" borderId="33">
      <alignment horizontal="left" wrapText="1" indent="1"/>
    </xf>
    <xf numFmtId="49" fontId="23" fillId="0" borderId="34">
      <alignment horizontal="center"/>
    </xf>
    <xf numFmtId="49" fontId="23" fillId="0" borderId="11">
      <alignment horizontal="center"/>
    </xf>
    <xf numFmtId="49" fontId="23" fillId="0" borderId="0">
      <alignment horizontal="center"/>
    </xf>
    <xf numFmtId="0" fontId="23" fillId="0" borderId="27">
      <alignment horizontal="left" wrapText="1" indent="2"/>
    </xf>
    <xf numFmtId="49" fontId="23" fillId="0" borderId="35">
      <alignment horizontal="center"/>
    </xf>
    <xf numFmtId="49" fontId="23" fillId="0" borderId="7">
      <alignment horizontal="center"/>
    </xf>
    <xf numFmtId="0" fontId="23" fillId="0" borderId="36">
      <alignment horizontal="left" wrapText="1" indent="2"/>
    </xf>
    <xf numFmtId="0" fontId="23" fillId="0" borderId="21"/>
    <xf numFmtId="0" fontId="23" fillId="6" borderId="21"/>
    <xf numFmtId="0" fontId="23" fillId="6" borderId="0"/>
    <xf numFmtId="0" fontId="23" fillId="0" borderId="0">
      <alignment horizontal="left" wrapText="1"/>
    </xf>
    <xf numFmtId="49" fontId="23" fillId="0" borderId="0">
      <alignment horizontal="center" wrapText="1"/>
    </xf>
    <xf numFmtId="0" fontId="23" fillId="0" borderId="8">
      <alignment horizontal="left"/>
    </xf>
    <xf numFmtId="49" fontId="23" fillId="0" borderId="8"/>
    <xf numFmtId="0" fontId="23"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17" fillId="0" borderId="36">
      <alignment horizontal="left" wrapText="1"/>
    </xf>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17" fillId="0" borderId="15">
      <alignment horizontal="left" wrapText="1"/>
    </xf>
    <xf numFmtId="0" fontId="20" fillId="0" borderId="21"/>
    <xf numFmtId="0" fontId="23" fillId="0" borderId="0">
      <alignment horizontal="center" wrapText="1"/>
    </xf>
    <xf numFmtId="0" fontId="17" fillId="0" borderId="0">
      <alignment horizontal="center"/>
    </xf>
    <xf numFmtId="0" fontId="17" fillId="0" borderId="8"/>
    <xf numFmtId="49" fontId="23" fillId="0" borderId="8">
      <alignment horizontal="left"/>
    </xf>
    <xf numFmtId="49" fontId="23" fillId="0" borderId="23">
      <alignment horizontal="center"/>
    </xf>
    <xf numFmtId="0" fontId="23" fillId="0" borderId="30">
      <alignment horizontal="left" wrapText="1"/>
    </xf>
    <xf numFmtId="49" fontId="23" fillId="0" borderId="44">
      <alignment horizontal="center"/>
    </xf>
    <xf numFmtId="0" fontId="23" fillId="0" borderId="33">
      <alignment horizontal="left" wrapText="1"/>
    </xf>
    <xf numFmtId="0" fontId="20" fillId="0" borderId="32"/>
    <xf numFmtId="0" fontId="20" fillId="0" borderId="44"/>
    <xf numFmtId="0" fontId="23" fillId="0" borderId="37">
      <alignment horizontal="left" wrapText="1" indent="1"/>
    </xf>
    <xf numFmtId="49" fontId="23" fillId="0" borderId="45">
      <alignment horizontal="center" wrapText="1"/>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0" fillId="0" borderId="19"/>
    <xf numFmtId="0" fontId="20" fillId="0" borderId="8"/>
    <xf numFmtId="0" fontId="17" fillId="0" borderId="22">
      <alignment horizontal="center" vertical="center" textRotation="90" wrapText="1"/>
    </xf>
    <xf numFmtId="0" fontId="23" fillId="0" borderId="7">
      <alignment horizontal="center" vertical="top" wrapText="1"/>
    </xf>
    <xf numFmtId="0" fontId="23" fillId="0" borderId="32">
      <alignment horizontal="center" vertical="top"/>
    </xf>
    <xf numFmtId="0" fontId="23" fillId="0" borderId="7">
      <alignment horizontal="center" vertical="top"/>
    </xf>
    <xf numFmtId="49" fontId="23" fillId="0" borderId="7">
      <alignment horizontal="center" vertical="top" wrapText="1"/>
    </xf>
    <xf numFmtId="0" fontId="17" fillId="0" borderId="46"/>
    <xf numFmtId="49" fontId="17" fillId="0" borderId="25">
      <alignment horizontal="center"/>
    </xf>
    <xf numFmtId="0" fontId="21" fillId="0" borderId="14"/>
    <xf numFmtId="49" fontId="26" fillId="0" borderId="47">
      <alignment horizontal="left" vertical="center" wrapText="1"/>
    </xf>
    <xf numFmtId="49" fontId="17" fillId="0" borderId="35">
      <alignment horizontal="center" vertical="center"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 fontId="23" fillId="0" borderId="44">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0" fontId="26" fillId="0" borderId="46">
      <alignment horizontal="left" vertical="center" wrapText="1"/>
    </xf>
    <xf numFmtId="49" fontId="23" fillId="0" borderId="51">
      <alignment horizontal="center" vertical="center" wrapText="1"/>
    </xf>
    <xf numFmtId="4" fontId="23" fillId="0" borderId="10">
      <alignment horizontal="right"/>
    </xf>
    <xf numFmtId="4" fontId="23" fillId="0" borderId="52">
      <alignment horizontal="right"/>
    </xf>
    <xf numFmtId="0" fontId="17" fillId="0" borderId="19">
      <alignment horizontal="center" vertical="center" textRotation="90" wrapText="1"/>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0" fontId="17" fillId="0" borderId="8">
      <alignment horizontal="center" vertical="center" textRotation="90" wrapTex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49" fontId="23" fillId="0" borderId="32">
      <alignment horizontal="center" vertical="center" wrapText="1"/>
    </xf>
    <xf numFmtId="0" fontId="26" fillId="0" borderId="53">
      <alignment horizontal="left" vertical="center" wrapText="1"/>
    </xf>
    <xf numFmtId="49" fontId="17" fillId="0" borderId="25">
      <alignment horizontal="center" vertical="center" wrapText="1"/>
    </xf>
    <xf numFmtId="4" fontId="23" fillId="0" borderId="54">
      <alignment horizontal="right"/>
    </xf>
    <xf numFmtId="49" fontId="23" fillId="0" borderId="55">
      <alignment horizontal="left" vertical="center" wrapText="1" indent="2"/>
    </xf>
    <xf numFmtId="0" fontId="23" fillId="0" borderId="34"/>
    <xf numFmtId="0" fontId="23" fillId="0" borderId="27"/>
    <xf numFmtId="49" fontId="23" fillId="0" borderId="56">
      <alignment horizontal="left" vertical="center" wrapText="1" indent="3"/>
    </xf>
    <xf numFmtId="4" fontId="23" fillId="0" borderId="57">
      <alignment horizontal="right"/>
    </xf>
    <xf numFmtId="49" fontId="23" fillId="0" borderId="58">
      <alignment horizontal="left" vertical="center" wrapText="1" indent="3"/>
    </xf>
    <xf numFmtId="49" fontId="23" fillId="0" borderId="59">
      <alignment horizontal="left" vertical="center" wrapText="1" indent="3"/>
    </xf>
    <xf numFmtId="49" fontId="23" fillId="0" borderId="60">
      <alignment horizontal="center" vertical="center" wrapText="1"/>
    </xf>
    <xf numFmtId="4" fontId="23" fillId="0" borderId="61">
      <alignment horizontal="right"/>
    </xf>
    <xf numFmtId="0" fontId="17" fillId="0" borderId="19">
      <alignment horizontal="center" vertical="center" textRotation="90"/>
    </xf>
    <xf numFmtId="4" fontId="23" fillId="0" borderId="0">
      <alignment horizontal="right"/>
    </xf>
    <xf numFmtId="0" fontId="17" fillId="0" borderId="8">
      <alignment horizontal="center" vertical="center" textRotation="90"/>
    </xf>
    <xf numFmtId="0" fontId="17" fillId="0" borderId="22">
      <alignment horizontal="center" vertical="center" textRotation="90"/>
    </xf>
    <xf numFmtId="0" fontId="23" fillId="0" borderId="44"/>
    <xf numFmtId="49" fontId="23" fillId="0" borderId="62">
      <alignment horizontal="center" vertical="center" wrapText="1"/>
    </xf>
    <xf numFmtId="0" fontId="23" fillId="0" borderId="63"/>
    <xf numFmtId="0" fontId="23" fillId="0" borderId="64"/>
    <xf numFmtId="0" fontId="17" fillId="0" borderId="7">
      <alignment horizontal="center" vertical="center" textRotation="90"/>
    </xf>
    <xf numFmtId="49" fontId="26" fillId="0" borderId="53">
      <alignment horizontal="left" vertical="center" wrapText="1"/>
    </xf>
    <xf numFmtId="0" fontId="17" fillId="0" borderId="45">
      <alignment horizontal="center" vertical="center"/>
    </xf>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1">
      <alignment horizontal="center" vertical="center"/>
    </xf>
    <xf numFmtId="0" fontId="17" fillId="0" borderId="25">
      <alignment horizontal="center" vertical="center"/>
    </xf>
    <xf numFmtId="49" fontId="17" fillId="0" borderId="35">
      <alignment horizontal="center" vertical="center"/>
    </xf>
    <xf numFmtId="49" fontId="23" fillId="0" borderId="62">
      <alignment horizontal="center" vertical="center"/>
    </xf>
    <xf numFmtId="49" fontId="23" fillId="0" borderId="45">
      <alignment horizontal="center" vertical="center"/>
    </xf>
    <xf numFmtId="49" fontId="23" fillId="0" borderId="35">
      <alignment horizontal="center" vertical="center"/>
    </xf>
    <xf numFmtId="49" fontId="23" fillId="0" borderId="51">
      <alignment horizontal="center" vertical="center"/>
    </xf>
    <xf numFmtId="49" fontId="23" fillId="0" borderId="8">
      <alignment horizontal="center" wrapText="1"/>
    </xf>
    <xf numFmtId="0" fontId="23" fillId="0" borderId="8">
      <alignment horizontal="center"/>
    </xf>
    <xf numFmtId="49" fontId="23" fillId="0" borderId="0">
      <alignment horizontal="left"/>
    </xf>
    <xf numFmtId="0" fontId="23" fillId="0" borderId="19">
      <alignment horizontal="center"/>
    </xf>
    <xf numFmtId="49" fontId="23" fillId="0" borderId="19">
      <alignment horizontal="center"/>
    </xf>
    <xf numFmtId="0" fontId="27" fillId="0" borderId="8">
      <alignment wrapText="1"/>
    </xf>
    <xf numFmtId="0" fontId="28" fillId="0" borderId="8"/>
    <xf numFmtId="0" fontId="27" fillId="0" borderId="7">
      <alignment wrapText="1"/>
    </xf>
    <xf numFmtId="0" fontId="27" fillId="0" borderId="19">
      <alignment wrapText="1"/>
    </xf>
    <xf numFmtId="0" fontId="28" fillId="0" borderId="19"/>
    <xf numFmtId="0" fontId="16" fillId="0" borderId="0"/>
    <xf numFmtId="0" fontId="16" fillId="0" borderId="0"/>
    <xf numFmtId="0" fontId="16" fillId="0" borderId="0"/>
    <xf numFmtId="0" fontId="21" fillId="0" borderId="0"/>
    <xf numFmtId="0" fontId="21" fillId="0" borderId="0"/>
    <xf numFmtId="0" fontId="20" fillId="7" borderId="0"/>
    <xf numFmtId="0" fontId="21" fillId="0" borderId="0"/>
    <xf numFmtId="0" fontId="16" fillId="0" borderId="0"/>
    <xf numFmtId="0" fontId="17" fillId="0" borderId="0"/>
    <xf numFmtId="0" fontId="18" fillId="0" borderId="0">
      <alignment horizontal="center" wrapText="1"/>
    </xf>
    <xf numFmtId="0" fontId="19" fillId="0" borderId="8"/>
    <xf numFmtId="0" fontId="19" fillId="0" borderId="0"/>
    <xf numFmtId="0" fontId="20" fillId="0" borderId="0"/>
    <xf numFmtId="0" fontId="18" fillId="0" borderId="0">
      <alignment horizontal="left" wrapText="1"/>
    </xf>
    <xf numFmtId="0" fontId="21" fillId="0" borderId="0"/>
    <xf numFmtId="0" fontId="22" fillId="0" borderId="0"/>
    <xf numFmtId="0" fontId="19" fillId="0" borderId="9"/>
    <xf numFmtId="0" fontId="23" fillId="0" borderId="10">
      <alignment horizontal="center"/>
    </xf>
    <xf numFmtId="0" fontId="20" fillId="0" borderId="11"/>
    <xf numFmtId="0" fontId="23" fillId="0" borderId="0">
      <alignment horizontal="left"/>
    </xf>
    <xf numFmtId="0" fontId="24" fillId="0" borderId="0">
      <alignment horizontal="center" vertical="top"/>
    </xf>
    <xf numFmtId="49" fontId="25" fillId="0" borderId="12">
      <alignment horizontal="right"/>
    </xf>
    <xf numFmtId="49" fontId="20" fillId="0" borderId="13">
      <alignment horizontal="center"/>
    </xf>
    <xf numFmtId="0" fontId="20" fillId="0" borderId="14"/>
    <xf numFmtId="49" fontId="20" fillId="0" borderId="0"/>
    <xf numFmtId="49" fontId="23" fillId="0" borderId="0">
      <alignment horizontal="right"/>
    </xf>
    <xf numFmtId="0" fontId="23" fillId="0" borderId="0"/>
    <xf numFmtId="0" fontId="23" fillId="0" borderId="0">
      <alignment horizontal="center"/>
    </xf>
    <xf numFmtId="0" fontId="23" fillId="0" borderId="12">
      <alignment horizontal="right"/>
    </xf>
    <xf numFmtId="165" fontId="23" fillId="0" borderId="15">
      <alignment horizontal="center"/>
    </xf>
    <xf numFmtId="49" fontId="23" fillId="0" borderId="0"/>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0" fontId="23" fillId="0" borderId="19">
      <alignment horizontal="left"/>
    </xf>
    <xf numFmtId="49" fontId="23" fillId="0" borderId="19"/>
    <xf numFmtId="0" fontId="23" fillId="0" borderId="15">
      <alignment horizontal="center"/>
    </xf>
    <xf numFmtId="49" fontId="23" fillId="0" borderId="20">
      <alignment horizontal="center"/>
    </xf>
    <xf numFmtId="0" fontId="21" fillId="0" borderId="21"/>
    <xf numFmtId="49" fontId="23" fillId="0" borderId="7">
      <alignment horizontal="center" vertical="center" wrapText="1"/>
    </xf>
    <xf numFmtId="49" fontId="23" fillId="0" borderId="22">
      <alignment horizontal="center" vertical="center" wrapText="1"/>
    </xf>
    <xf numFmtId="49" fontId="23" fillId="0" borderId="23">
      <alignment horizontal="center" vertical="center" wrapText="1"/>
    </xf>
    <xf numFmtId="49" fontId="23" fillId="0" borderId="10">
      <alignment horizontal="center" vertical="center" wrapText="1"/>
    </xf>
    <xf numFmtId="0" fontId="23" fillId="0" borderId="24">
      <alignment horizontal="left" wrapText="1"/>
    </xf>
    <xf numFmtId="49" fontId="23" fillId="0" borderId="25">
      <alignment horizontal="center" wrapText="1"/>
    </xf>
    <xf numFmtId="49" fontId="23" fillId="0" borderId="26">
      <alignment horizontal="center"/>
    </xf>
    <xf numFmtId="4" fontId="23" fillId="0" borderId="7">
      <alignment horizontal="right"/>
    </xf>
    <xf numFmtId="4" fontId="23" fillId="0" borderId="27">
      <alignment horizontal="right"/>
    </xf>
    <xf numFmtId="0" fontId="23" fillId="0" borderId="28">
      <alignment horizontal="left" wrapText="1"/>
    </xf>
    <xf numFmtId="4" fontId="23" fillId="0" borderId="29">
      <alignment horizontal="right"/>
    </xf>
    <xf numFmtId="0" fontId="23" fillId="0" borderId="30">
      <alignment horizontal="left" wrapText="1" indent="1"/>
    </xf>
    <xf numFmtId="49" fontId="23" fillId="0" borderId="31">
      <alignment horizontal="center" wrapText="1"/>
    </xf>
    <xf numFmtId="49" fontId="23" fillId="0" borderId="32">
      <alignment horizontal="center"/>
    </xf>
    <xf numFmtId="0" fontId="23" fillId="0" borderId="33">
      <alignment horizontal="left" wrapText="1" indent="1"/>
    </xf>
    <xf numFmtId="49" fontId="23" fillId="0" borderId="34">
      <alignment horizontal="center"/>
    </xf>
    <xf numFmtId="49" fontId="23" fillId="0" borderId="11">
      <alignment horizontal="center"/>
    </xf>
    <xf numFmtId="49" fontId="23" fillId="0" borderId="0">
      <alignment horizontal="center"/>
    </xf>
    <xf numFmtId="0" fontId="23" fillId="0" borderId="27">
      <alignment horizontal="left" wrapText="1" indent="2"/>
    </xf>
    <xf numFmtId="49" fontId="23" fillId="0" borderId="35">
      <alignment horizontal="center"/>
    </xf>
    <xf numFmtId="49" fontId="23" fillId="0" borderId="7">
      <alignment horizontal="center"/>
    </xf>
    <xf numFmtId="0" fontId="23" fillId="0" borderId="36">
      <alignment horizontal="left" wrapText="1" indent="2"/>
    </xf>
    <xf numFmtId="0" fontId="23" fillId="0" borderId="21"/>
    <xf numFmtId="0" fontId="23" fillId="6" borderId="21"/>
    <xf numFmtId="0" fontId="23" fillId="6" borderId="0"/>
    <xf numFmtId="0" fontId="23" fillId="0" borderId="0">
      <alignment horizontal="left" wrapText="1"/>
    </xf>
    <xf numFmtId="49" fontId="23" fillId="0" borderId="0">
      <alignment horizontal="center" wrapText="1"/>
    </xf>
    <xf numFmtId="0" fontId="23" fillId="0" borderId="8">
      <alignment horizontal="left"/>
    </xf>
    <xf numFmtId="49" fontId="23" fillId="0" borderId="8"/>
    <xf numFmtId="0" fontId="23"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17" fillId="0" borderId="36">
      <alignment horizontal="left" wrapText="1"/>
    </xf>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17" fillId="0" borderId="15">
      <alignment horizontal="left" wrapText="1"/>
    </xf>
    <xf numFmtId="0" fontId="20" fillId="0" borderId="21"/>
    <xf numFmtId="0" fontId="23" fillId="0" borderId="0">
      <alignment horizontal="center" wrapText="1"/>
    </xf>
    <xf numFmtId="0" fontId="17" fillId="0" borderId="0">
      <alignment horizontal="center"/>
    </xf>
    <xf numFmtId="0" fontId="17" fillId="0" borderId="8"/>
    <xf numFmtId="49" fontId="23" fillId="0" borderId="8">
      <alignment horizontal="left"/>
    </xf>
    <xf numFmtId="49" fontId="23" fillId="0" borderId="23">
      <alignment horizontal="center"/>
    </xf>
    <xf numFmtId="0" fontId="23" fillId="0" borderId="30">
      <alignment horizontal="left" wrapText="1"/>
    </xf>
    <xf numFmtId="49" fontId="23" fillId="0" borderId="44">
      <alignment horizontal="center"/>
    </xf>
    <xf numFmtId="0" fontId="23" fillId="0" borderId="33">
      <alignment horizontal="left" wrapText="1"/>
    </xf>
    <xf numFmtId="0" fontId="20" fillId="0" borderId="32"/>
    <xf numFmtId="0" fontId="20" fillId="0" borderId="44"/>
    <xf numFmtId="0" fontId="23" fillId="0" borderId="37">
      <alignment horizontal="left" wrapText="1" indent="1"/>
    </xf>
    <xf numFmtId="49" fontId="23" fillId="0" borderId="45">
      <alignment horizontal="center" wrapText="1"/>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0" fillId="0" borderId="19"/>
    <xf numFmtId="0" fontId="20" fillId="0" borderId="8"/>
    <xf numFmtId="0" fontId="17" fillId="0" borderId="22">
      <alignment horizontal="center" vertical="center" textRotation="90" wrapText="1"/>
    </xf>
    <xf numFmtId="0" fontId="23" fillId="0" borderId="7">
      <alignment horizontal="center" vertical="top" wrapText="1"/>
    </xf>
    <xf numFmtId="0" fontId="23" fillId="0" borderId="32">
      <alignment horizontal="center" vertical="top"/>
    </xf>
    <xf numFmtId="0" fontId="23" fillId="0" borderId="7">
      <alignment horizontal="center" vertical="top"/>
    </xf>
    <xf numFmtId="49" fontId="23" fillId="0" borderId="7">
      <alignment horizontal="center" vertical="top" wrapText="1"/>
    </xf>
    <xf numFmtId="0" fontId="17" fillId="0" borderId="46"/>
    <xf numFmtId="49" fontId="17" fillId="0" borderId="25">
      <alignment horizontal="center"/>
    </xf>
    <xf numFmtId="0" fontId="21" fillId="0" borderId="14"/>
    <xf numFmtId="49" fontId="26" fillId="0" borderId="47">
      <alignment horizontal="left" vertical="center" wrapText="1"/>
    </xf>
    <xf numFmtId="49" fontId="17" fillId="0" borderId="35">
      <alignment horizontal="center" vertical="center"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 fontId="23" fillId="0" borderId="44">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0" fontId="26" fillId="0" borderId="46">
      <alignment horizontal="left" vertical="center" wrapText="1"/>
    </xf>
    <xf numFmtId="49" fontId="23" fillId="0" borderId="51">
      <alignment horizontal="center" vertical="center" wrapText="1"/>
    </xf>
    <xf numFmtId="4" fontId="23" fillId="0" borderId="10">
      <alignment horizontal="right"/>
    </xf>
    <xf numFmtId="4" fontId="23" fillId="0" borderId="52">
      <alignment horizontal="right"/>
    </xf>
    <xf numFmtId="0" fontId="17" fillId="0" borderId="19">
      <alignment horizontal="center" vertical="center" textRotation="90" wrapText="1"/>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0" fontId="17" fillId="0" borderId="8">
      <alignment horizontal="center" vertical="center" textRotation="90" wrapTex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49" fontId="23" fillId="0" borderId="32">
      <alignment horizontal="center" vertical="center" wrapText="1"/>
    </xf>
    <xf numFmtId="0" fontId="26" fillId="0" borderId="53">
      <alignment horizontal="left" vertical="center" wrapText="1"/>
    </xf>
    <xf numFmtId="49" fontId="17" fillId="0" borderId="25">
      <alignment horizontal="center" vertical="center" wrapText="1"/>
    </xf>
    <xf numFmtId="4" fontId="23" fillId="0" borderId="54">
      <alignment horizontal="right"/>
    </xf>
    <xf numFmtId="49" fontId="23" fillId="0" borderId="55">
      <alignment horizontal="left" vertical="center" wrapText="1" indent="2"/>
    </xf>
    <xf numFmtId="0" fontId="23" fillId="0" borderId="34"/>
    <xf numFmtId="0" fontId="23" fillId="0" borderId="27"/>
    <xf numFmtId="49" fontId="23" fillId="0" borderId="56">
      <alignment horizontal="left" vertical="center" wrapText="1" indent="3"/>
    </xf>
    <xf numFmtId="4" fontId="23" fillId="0" borderId="57">
      <alignment horizontal="right"/>
    </xf>
    <xf numFmtId="49" fontId="23" fillId="0" borderId="58">
      <alignment horizontal="left" vertical="center" wrapText="1" indent="3"/>
    </xf>
    <xf numFmtId="49" fontId="23" fillId="0" borderId="59">
      <alignment horizontal="left" vertical="center" wrapText="1" indent="3"/>
    </xf>
    <xf numFmtId="49" fontId="23" fillId="0" borderId="60">
      <alignment horizontal="center" vertical="center" wrapText="1"/>
    </xf>
    <xf numFmtId="4" fontId="23" fillId="0" borderId="61">
      <alignment horizontal="right"/>
    </xf>
    <xf numFmtId="0" fontId="17" fillId="0" borderId="19">
      <alignment horizontal="center" vertical="center" textRotation="90"/>
    </xf>
    <xf numFmtId="4" fontId="23" fillId="0" borderId="0">
      <alignment horizontal="right"/>
    </xf>
    <xf numFmtId="0" fontId="17" fillId="0" borderId="8">
      <alignment horizontal="center" vertical="center" textRotation="90"/>
    </xf>
    <xf numFmtId="0" fontId="17" fillId="0" borderId="22">
      <alignment horizontal="center" vertical="center" textRotation="90"/>
    </xf>
    <xf numFmtId="0" fontId="23" fillId="0" borderId="44"/>
    <xf numFmtId="49" fontId="23" fillId="0" borderId="62">
      <alignment horizontal="center" vertical="center" wrapText="1"/>
    </xf>
    <xf numFmtId="0" fontId="23" fillId="0" borderId="63"/>
    <xf numFmtId="0" fontId="23" fillId="0" borderId="64"/>
    <xf numFmtId="0" fontId="17" fillId="0" borderId="7">
      <alignment horizontal="center" vertical="center" textRotation="90"/>
    </xf>
    <xf numFmtId="49" fontId="26" fillId="0" borderId="53">
      <alignment horizontal="left" vertical="center" wrapText="1"/>
    </xf>
    <xf numFmtId="0" fontId="17" fillId="0" borderId="45">
      <alignment horizontal="center" vertical="center"/>
    </xf>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1">
      <alignment horizontal="center" vertical="center"/>
    </xf>
    <xf numFmtId="0" fontId="17" fillId="0" borderId="25">
      <alignment horizontal="center" vertical="center"/>
    </xf>
    <xf numFmtId="49" fontId="17" fillId="0" borderId="35">
      <alignment horizontal="center" vertical="center"/>
    </xf>
    <xf numFmtId="49" fontId="23" fillId="0" borderId="62">
      <alignment horizontal="center" vertical="center"/>
    </xf>
    <xf numFmtId="49" fontId="23" fillId="0" borderId="45">
      <alignment horizontal="center" vertical="center"/>
    </xf>
    <xf numFmtId="49" fontId="23" fillId="0" borderId="35">
      <alignment horizontal="center" vertical="center"/>
    </xf>
    <xf numFmtId="49" fontId="23" fillId="0" borderId="51">
      <alignment horizontal="center" vertical="center"/>
    </xf>
    <xf numFmtId="49" fontId="23" fillId="0" borderId="8">
      <alignment horizontal="center" wrapText="1"/>
    </xf>
    <xf numFmtId="0" fontId="23" fillId="0" borderId="8">
      <alignment horizontal="center"/>
    </xf>
    <xf numFmtId="49" fontId="23" fillId="0" borderId="0">
      <alignment horizontal="left"/>
    </xf>
    <xf numFmtId="0" fontId="23" fillId="0" borderId="19">
      <alignment horizontal="center"/>
    </xf>
    <xf numFmtId="49" fontId="23" fillId="0" borderId="19">
      <alignment horizontal="center"/>
    </xf>
    <xf numFmtId="0" fontId="27" fillId="0" borderId="8">
      <alignment wrapText="1"/>
    </xf>
    <xf numFmtId="0" fontId="28" fillId="0" borderId="8"/>
    <xf numFmtId="0" fontId="27" fillId="0" borderId="7">
      <alignment wrapText="1"/>
    </xf>
    <xf numFmtId="0" fontId="27" fillId="0" borderId="19">
      <alignment wrapText="1"/>
    </xf>
    <xf numFmtId="0" fontId="28" fillId="0" borderId="19"/>
    <xf numFmtId="0" fontId="16" fillId="0" borderId="0"/>
    <xf numFmtId="0" fontId="16" fillId="0" borderId="0"/>
    <xf numFmtId="0" fontId="16" fillId="0" borderId="0"/>
    <xf numFmtId="0" fontId="21" fillId="0" borderId="0"/>
    <xf numFmtId="0" fontId="21" fillId="0" borderId="0"/>
    <xf numFmtId="0" fontId="20" fillId="7" borderId="0"/>
    <xf numFmtId="0" fontId="21" fillId="0" borderId="0"/>
    <xf numFmtId="0" fontId="13" fillId="0" borderId="0"/>
    <xf numFmtId="1" fontId="32" fillId="0" borderId="7">
      <alignment horizontal="center" vertical="top" shrinkToFit="1"/>
    </xf>
    <xf numFmtId="0" fontId="23" fillId="0" borderId="27">
      <alignment horizontal="left" wrapText="1" indent="2"/>
    </xf>
    <xf numFmtId="49" fontId="32" fillId="0" borderId="7">
      <alignment horizontal="left" vertical="top" wrapText="1"/>
    </xf>
    <xf numFmtId="4" fontId="32" fillId="0" borderId="7">
      <alignment horizontal="right" vertical="top" shrinkToFit="1"/>
    </xf>
    <xf numFmtId="49" fontId="23" fillId="0" borderId="7">
      <alignment horizontal="center"/>
    </xf>
    <xf numFmtId="4" fontId="33" fillId="8" borderId="7">
      <alignment horizontal="right" vertical="top" shrinkToFit="1"/>
    </xf>
    <xf numFmtId="0" fontId="13" fillId="0" borderId="0"/>
    <xf numFmtId="0" fontId="29" fillId="0" borderId="0"/>
    <xf numFmtId="0" fontId="30" fillId="0" borderId="0"/>
    <xf numFmtId="166" fontId="31" fillId="0" borderId="0" applyFont="0" applyFill="0" applyBorder="0" applyAlignment="0" applyProtection="0"/>
    <xf numFmtId="0" fontId="23" fillId="0" borderId="27">
      <alignment horizontal="left" wrapText="1" indent="2"/>
    </xf>
    <xf numFmtId="0" fontId="16" fillId="0" borderId="0"/>
    <xf numFmtId="0" fontId="17" fillId="0" borderId="0"/>
    <xf numFmtId="0" fontId="18" fillId="0" borderId="0">
      <alignment horizontal="center" wrapText="1"/>
    </xf>
    <xf numFmtId="0" fontId="19" fillId="0" borderId="8"/>
    <xf numFmtId="0" fontId="19" fillId="0" borderId="0"/>
    <xf numFmtId="0" fontId="20" fillId="0" borderId="0"/>
    <xf numFmtId="0" fontId="18" fillId="0" borderId="0">
      <alignment horizontal="left" wrapText="1"/>
    </xf>
    <xf numFmtId="0" fontId="22" fillId="0" borderId="0"/>
    <xf numFmtId="0" fontId="19" fillId="0" borderId="9"/>
    <xf numFmtId="0" fontId="23" fillId="0" borderId="10">
      <alignment horizontal="center"/>
    </xf>
    <xf numFmtId="0" fontId="20" fillId="0" borderId="11"/>
    <xf numFmtId="0" fontId="23" fillId="0" borderId="0">
      <alignment horizontal="left"/>
    </xf>
    <xf numFmtId="0" fontId="24" fillId="0" borderId="0">
      <alignment horizontal="center" vertical="top"/>
    </xf>
    <xf numFmtId="49" fontId="25" fillId="0" borderId="12">
      <alignment horizontal="right"/>
    </xf>
    <xf numFmtId="49" fontId="20" fillId="0" borderId="13">
      <alignment horizontal="center"/>
    </xf>
    <xf numFmtId="0" fontId="20" fillId="0" borderId="14"/>
    <xf numFmtId="49" fontId="20" fillId="0" borderId="0"/>
    <xf numFmtId="49" fontId="23" fillId="0" borderId="0">
      <alignment horizontal="right"/>
    </xf>
    <xf numFmtId="0" fontId="23" fillId="0" borderId="0"/>
    <xf numFmtId="0" fontId="23" fillId="0" borderId="0">
      <alignment horizontal="center"/>
    </xf>
    <xf numFmtId="0" fontId="23" fillId="0" borderId="12">
      <alignment horizontal="right"/>
    </xf>
    <xf numFmtId="165" fontId="23" fillId="0" borderId="15">
      <alignment horizontal="center"/>
    </xf>
    <xf numFmtId="49" fontId="23" fillId="0" borderId="0"/>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0" fontId="23" fillId="0" borderId="19">
      <alignment horizontal="left"/>
    </xf>
    <xf numFmtId="49" fontId="23" fillId="0" borderId="19"/>
    <xf numFmtId="0" fontId="23" fillId="0" borderId="15">
      <alignment horizontal="center"/>
    </xf>
    <xf numFmtId="49" fontId="23" fillId="0" borderId="20">
      <alignment horizontal="center"/>
    </xf>
    <xf numFmtId="0" fontId="21" fillId="0" borderId="0"/>
    <xf numFmtId="0" fontId="21" fillId="0" borderId="21"/>
    <xf numFmtId="49" fontId="23" fillId="0" borderId="7">
      <alignment horizontal="center" vertical="center" wrapText="1"/>
    </xf>
    <xf numFmtId="49" fontId="23" fillId="0" borderId="10">
      <alignment horizontal="center" vertical="center" wrapText="1"/>
    </xf>
    <xf numFmtId="0" fontId="23" fillId="0" borderId="24">
      <alignment horizontal="left" wrapText="1"/>
    </xf>
    <xf numFmtId="49" fontId="23" fillId="0" borderId="25">
      <alignment horizontal="center" wrapText="1"/>
    </xf>
    <xf numFmtId="49" fontId="23" fillId="0" borderId="26">
      <alignment horizontal="center"/>
    </xf>
    <xf numFmtId="4" fontId="23" fillId="0" borderId="7">
      <alignment horizontal="right"/>
    </xf>
    <xf numFmtId="4" fontId="23" fillId="0" borderId="27">
      <alignment horizontal="right"/>
    </xf>
    <xf numFmtId="0" fontId="23" fillId="0" borderId="28">
      <alignment horizontal="left" wrapText="1"/>
    </xf>
    <xf numFmtId="0" fontId="23" fillId="0" borderId="30">
      <alignment horizontal="left" wrapText="1" indent="1"/>
    </xf>
    <xf numFmtId="49" fontId="23" fillId="0" borderId="31">
      <alignment horizontal="center" wrapText="1"/>
    </xf>
    <xf numFmtId="49" fontId="23" fillId="0" borderId="32">
      <alignment horizontal="center"/>
    </xf>
    <xf numFmtId="49" fontId="23" fillId="0" borderId="44">
      <alignment horizontal="center"/>
    </xf>
    <xf numFmtId="0" fontId="23" fillId="0" borderId="33">
      <alignment horizontal="left" wrapText="1" indent="1"/>
    </xf>
    <xf numFmtId="49" fontId="23" fillId="0" borderId="35">
      <alignment horizontal="center"/>
    </xf>
    <xf numFmtId="49" fontId="23" fillId="0" borderId="7">
      <alignment horizontal="center"/>
    </xf>
    <xf numFmtId="0" fontId="23" fillId="0" borderId="36">
      <alignment horizontal="left" wrapText="1" indent="2"/>
    </xf>
    <xf numFmtId="0" fontId="23" fillId="0" borderId="21"/>
    <xf numFmtId="0" fontId="23" fillId="6" borderId="21"/>
    <xf numFmtId="0" fontId="23" fillId="6" borderId="0"/>
    <xf numFmtId="0" fontId="23" fillId="0" borderId="0">
      <alignment horizontal="left" wrapText="1"/>
    </xf>
    <xf numFmtId="49" fontId="23" fillId="0" borderId="0">
      <alignment horizontal="center" wrapText="1"/>
    </xf>
    <xf numFmtId="49" fontId="23" fillId="0" borderId="0">
      <alignment horizontal="center"/>
    </xf>
    <xf numFmtId="0" fontId="23" fillId="0" borderId="8">
      <alignment horizontal="left"/>
    </xf>
    <xf numFmtId="49" fontId="23" fillId="0" borderId="8"/>
    <xf numFmtId="0" fontId="23" fillId="0" borderId="8"/>
    <xf numFmtId="0" fontId="20"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17" fillId="0" borderId="36">
      <alignment horizontal="left" wrapText="1"/>
    </xf>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17" fillId="0" borderId="15">
      <alignment horizontal="left" wrapText="1"/>
    </xf>
    <xf numFmtId="0" fontId="20" fillId="0" borderId="21"/>
    <xf numFmtId="0" fontId="23" fillId="0" borderId="0">
      <alignment horizontal="center" wrapText="1"/>
    </xf>
    <xf numFmtId="0" fontId="17" fillId="0" borderId="0">
      <alignment horizontal="center"/>
    </xf>
    <xf numFmtId="0" fontId="17" fillId="0" borderId="8"/>
    <xf numFmtId="49" fontId="23" fillId="0" borderId="8">
      <alignment horizontal="left"/>
    </xf>
    <xf numFmtId="0" fontId="23" fillId="0" borderId="30">
      <alignment horizontal="left" wrapText="1"/>
    </xf>
    <xf numFmtId="0" fontId="23" fillId="0" borderId="33">
      <alignment horizontal="left" wrapText="1"/>
    </xf>
    <xf numFmtId="0" fontId="20" fillId="0" borderId="32"/>
    <xf numFmtId="0" fontId="20" fillId="0" borderId="44"/>
    <xf numFmtId="0" fontId="23" fillId="0" borderId="37">
      <alignment horizontal="left" wrapText="1" indent="1"/>
    </xf>
    <xf numFmtId="49" fontId="23" fillId="0" borderId="45">
      <alignment horizontal="center" wrapText="1"/>
    </xf>
    <xf numFmtId="49" fontId="23" fillId="0" borderId="23">
      <alignment horizontal="center"/>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0" fillId="0" borderId="19"/>
    <xf numFmtId="0" fontId="17" fillId="0" borderId="22">
      <alignment horizontal="center" vertical="center" textRotation="90" wrapText="1"/>
    </xf>
    <xf numFmtId="0" fontId="23" fillId="0" borderId="7">
      <alignment horizontal="center" vertical="top" wrapText="1"/>
    </xf>
    <xf numFmtId="0" fontId="23" fillId="0" borderId="7">
      <alignment horizontal="center" vertical="top"/>
    </xf>
    <xf numFmtId="49" fontId="23" fillId="0" borderId="7">
      <alignment horizontal="center" vertical="top" wrapText="1"/>
    </xf>
    <xf numFmtId="0" fontId="17" fillId="0" borderId="46"/>
    <xf numFmtId="49" fontId="17" fillId="0" borderId="25">
      <alignment horizontal="center"/>
    </xf>
    <xf numFmtId="0" fontId="21" fillId="0" borderId="14"/>
    <xf numFmtId="49" fontId="26" fillId="0" borderId="47">
      <alignment horizontal="left" vertical="center" wrapText="1"/>
    </xf>
    <xf numFmtId="49" fontId="17" fillId="0" borderId="35">
      <alignment horizontal="center" vertical="center"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 fontId="23" fillId="0" borderId="44">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0" fontId="26" fillId="0" borderId="46">
      <alignment horizontal="left" vertical="center" wrapText="1"/>
    </xf>
    <xf numFmtId="49" fontId="23" fillId="0" borderId="51">
      <alignment horizontal="center" vertical="center" wrapText="1"/>
    </xf>
    <xf numFmtId="4" fontId="23" fillId="0" borderId="10">
      <alignment horizontal="right"/>
    </xf>
    <xf numFmtId="4" fontId="23" fillId="0" borderId="52">
      <alignment horizontal="right"/>
    </xf>
    <xf numFmtId="0" fontId="17" fillId="0" borderId="19">
      <alignment horizontal="center" vertical="center" textRotation="90" wrapText="1"/>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0" fontId="17" fillId="0" borderId="8">
      <alignment horizontal="center" vertical="center" textRotation="90" wrapTex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49" fontId="17" fillId="0" borderId="25">
      <alignment horizontal="center" vertical="center" wrapText="1"/>
    </xf>
    <xf numFmtId="0" fontId="23" fillId="0" borderId="44"/>
    <xf numFmtId="0" fontId="17" fillId="0" borderId="19">
      <alignment horizontal="center" vertical="center" textRotation="90"/>
    </xf>
    <xf numFmtId="0" fontId="17" fillId="0" borderId="8">
      <alignment horizontal="center" vertical="center" textRotation="90"/>
    </xf>
    <xf numFmtId="0" fontId="17" fillId="0" borderId="22">
      <alignment horizontal="center" vertical="center" textRotation="90"/>
    </xf>
    <xf numFmtId="49" fontId="26" fillId="0" borderId="46">
      <alignment horizontal="left" vertical="center" wrapText="1"/>
    </xf>
    <xf numFmtId="0" fontId="17" fillId="0" borderId="7">
      <alignment horizontal="center" vertical="center" textRotation="90"/>
    </xf>
    <xf numFmtId="0" fontId="17" fillId="0" borderId="25">
      <alignment horizontal="center" vertical="center"/>
    </xf>
    <xf numFmtId="0" fontId="23" fillId="0" borderId="47">
      <alignment horizontal="left" vertical="center" wrapText="1"/>
    </xf>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0">
      <alignment horizontal="left" vertical="center" wrapText="1"/>
    </xf>
    <xf numFmtId="0" fontId="17" fillId="0" borderId="35">
      <alignment horizontal="center" vertical="center"/>
    </xf>
    <xf numFmtId="0" fontId="23" fillId="0" borderId="51">
      <alignment horizontal="center" vertical="center"/>
    </xf>
    <xf numFmtId="49" fontId="17" fillId="0" borderId="25">
      <alignment horizontal="center" vertical="center"/>
    </xf>
    <xf numFmtId="49" fontId="23" fillId="0" borderId="47">
      <alignment horizontal="left" vertical="center" wrapText="1"/>
    </xf>
    <xf numFmtId="49" fontId="23" fillId="0" borderId="31">
      <alignment horizontal="center" vertical="center"/>
    </xf>
    <xf numFmtId="49" fontId="23" fillId="0" borderId="45">
      <alignment horizontal="center" vertical="center"/>
    </xf>
    <xf numFmtId="49" fontId="23" fillId="0" borderId="35">
      <alignment horizontal="center" vertical="center"/>
    </xf>
    <xf numFmtId="49" fontId="23" fillId="0" borderId="50">
      <alignment horizontal="left" vertical="center" wrapText="1"/>
    </xf>
    <xf numFmtId="49" fontId="23" fillId="0" borderId="51">
      <alignment horizontal="center" vertical="center"/>
    </xf>
    <xf numFmtId="49" fontId="23" fillId="0" borderId="8">
      <alignment horizontal="center" wrapText="1"/>
    </xf>
    <xf numFmtId="0" fontId="23" fillId="0" borderId="8">
      <alignment horizontal="center"/>
    </xf>
    <xf numFmtId="49" fontId="23" fillId="0" borderId="0">
      <alignment horizontal="left"/>
    </xf>
    <xf numFmtId="0" fontId="23" fillId="0" borderId="19">
      <alignment horizontal="center"/>
    </xf>
    <xf numFmtId="49" fontId="23" fillId="0" borderId="19">
      <alignment horizontal="center"/>
    </xf>
    <xf numFmtId="0" fontId="27" fillId="0" borderId="8">
      <alignment wrapText="1"/>
    </xf>
    <xf numFmtId="0" fontId="28" fillId="0" borderId="8"/>
    <xf numFmtId="0" fontId="27" fillId="0" borderId="7">
      <alignment wrapText="1"/>
    </xf>
    <xf numFmtId="0" fontId="27" fillId="0" borderId="19">
      <alignment wrapText="1"/>
    </xf>
    <xf numFmtId="0" fontId="28" fillId="0" borderId="19"/>
    <xf numFmtId="0" fontId="16" fillId="0" borderId="0"/>
    <xf numFmtId="0" fontId="16" fillId="0" borderId="0"/>
    <xf numFmtId="0" fontId="16" fillId="0" borderId="0"/>
    <xf numFmtId="0" fontId="21" fillId="0" borderId="0"/>
    <xf numFmtId="0" fontId="21" fillId="0" borderId="0"/>
    <xf numFmtId="0" fontId="20" fillId="7" borderId="0"/>
    <xf numFmtId="0" fontId="21" fillId="0" borderId="0"/>
    <xf numFmtId="49" fontId="23" fillId="0" borderId="26">
      <alignment horizontal="center"/>
    </xf>
    <xf numFmtId="0" fontId="18" fillId="0" borderId="0">
      <alignment horizontal="center" wrapText="1"/>
    </xf>
    <xf numFmtId="0" fontId="19" fillId="0" borderId="8"/>
    <xf numFmtId="0" fontId="19" fillId="0" borderId="0"/>
    <xf numFmtId="0" fontId="23" fillId="0" borderId="19">
      <alignment horizontal="left"/>
    </xf>
    <xf numFmtId="0" fontId="18" fillId="0" borderId="0">
      <alignment horizontal="left" wrapText="1"/>
    </xf>
    <xf numFmtId="49" fontId="23" fillId="0" borderId="0"/>
    <xf numFmtId="0" fontId="23" fillId="0" borderId="30">
      <alignment horizontal="left" wrapText="1" indent="1"/>
    </xf>
    <xf numFmtId="0" fontId="19" fillId="0" borderId="9"/>
    <xf numFmtId="0" fontId="23" fillId="0" borderId="10">
      <alignment horizontal="center"/>
    </xf>
    <xf numFmtId="0" fontId="20" fillId="0" borderId="11"/>
    <xf numFmtId="49" fontId="23" fillId="0" borderId="11">
      <alignment horizontal="center"/>
    </xf>
    <xf numFmtId="0" fontId="21" fillId="0" borderId="21"/>
    <xf numFmtId="49" fontId="25" fillId="0" borderId="12">
      <alignment horizontal="right"/>
    </xf>
    <xf numFmtId="49" fontId="20" fillId="0" borderId="13">
      <alignment horizontal="center"/>
    </xf>
    <xf numFmtId="0" fontId="20" fillId="0" borderId="14"/>
    <xf numFmtId="49" fontId="20" fillId="0" borderId="0"/>
    <xf numFmtId="49" fontId="23" fillId="0" borderId="0">
      <alignment horizontal="right"/>
    </xf>
    <xf numFmtId="0" fontId="23" fillId="0" borderId="41">
      <alignment horizontal="center" wrapText="1"/>
    </xf>
    <xf numFmtId="0" fontId="23" fillId="0" borderId="0">
      <alignment horizontal="center"/>
    </xf>
    <xf numFmtId="0" fontId="23" fillId="0" borderId="12">
      <alignment horizontal="right"/>
    </xf>
    <xf numFmtId="165" fontId="23" fillId="0" borderId="15">
      <alignment horizontal="center"/>
    </xf>
    <xf numFmtId="49" fontId="23" fillId="0" borderId="7">
      <alignment horizontal="center" vertical="center" wrapText="1"/>
    </xf>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4" fontId="23" fillId="0" borderId="27">
      <alignment horizontal="right"/>
    </xf>
    <xf numFmtId="0" fontId="23" fillId="0" borderId="40"/>
    <xf numFmtId="0" fontId="23" fillId="0" borderId="15">
      <alignment horizontal="center"/>
    </xf>
    <xf numFmtId="49" fontId="23" fillId="0" borderId="20">
      <alignment horizontal="center"/>
    </xf>
    <xf numFmtId="0" fontId="21" fillId="0" borderId="21"/>
    <xf numFmtId="49" fontId="23" fillId="0" borderId="20">
      <alignment horizontal="center"/>
    </xf>
    <xf numFmtId="49" fontId="23" fillId="0" borderId="22">
      <alignment horizontal="center" vertical="center" wrapText="1"/>
    </xf>
    <xf numFmtId="49" fontId="23" fillId="0" borderId="23">
      <alignment horizontal="center" vertical="center" wrapText="1"/>
    </xf>
    <xf numFmtId="49" fontId="23" fillId="0" borderId="10">
      <alignment horizontal="center" vertical="center" wrapText="1"/>
    </xf>
    <xf numFmtId="4" fontId="23" fillId="0" borderId="7">
      <alignment horizontal="right"/>
    </xf>
    <xf numFmtId="49" fontId="23" fillId="0" borderId="32">
      <alignment horizontal="center"/>
    </xf>
    <xf numFmtId="4" fontId="23" fillId="0" borderId="29">
      <alignment horizontal="right"/>
    </xf>
    <xf numFmtId="4" fontId="23" fillId="0" borderId="7">
      <alignment horizontal="right"/>
    </xf>
    <xf numFmtId="4" fontId="23" fillId="0" borderId="27">
      <alignment horizontal="right"/>
    </xf>
    <xf numFmtId="0" fontId="23" fillId="0" borderId="28">
      <alignment horizontal="left" wrapText="1"/>
    </xf>
    <xf numFmtId="4" fontId="23" fillId="0" borderId="29">
      <alignment horizontal="right"/>
    </xf>
    <xf numFmtId="49" fontId="23" fillId="0" borderId="31">
      <alignment horizontal="center" wrapText="1"/>
    </xf>
    <xf numFmtId="4" fontId="23" fillId="0" borderId="26">
      <alignment horizontal="right"/>
    </xf>
    <xf numFmtId="49" fontId="23" fillId="0" borderId="0">
      <alignment horizontal="center"/>
    </xf>
    <xf numFmtId="0" fontId="23" fillId="0" borderId="33">
      <alignment horizontal="left" wrapText="1" indent="1"/>
    </xf>
    <xf numFmtId="49" fontId="23" fillId="0" borderId="34">
      <alignment horizontal="center"/>
    </xf>
    <xf numFmtId="49" fontId="23" fillId="0" borderId="11">
      <alignment horizontal="center"/>
    </xf>
    <xf numFmtId="49" fontId="23" fillId="0" borderId="0">
      <alignment horizontal="center"/>
    </xf>
    <xf numFmtId="4" fontId="23" fillId="0" borderId="23">
      <alignment horizontal="right"/>
    </xf>
    <xf numFmtId="0" fontId="17" fillId="0" borderId="36">
      <alignment horizontal="left" wrapText="1"/>
    </xf>
    <xf numFmtId="4" fontId="23" fillId="0" borderId="43">
      <alignment horizontal="right"/>
    </xf>
    <xf numFmtId="0" fontId="23" fillId="0" borderId="36">
      <alignment horizontal="left" wrapText="1" indent="2"/>
    </xf>
    <xf numFmtId="49" fontId="23" fillId="0" borderId="19"/>
    <xf numFmtId="0" fontId="23" fillId="6" borderId="21"/>
    <xf numFmtId="0" fontId="23" fillId="6" borderId="0"/>
    <xf numFmtId="0" fontId="23" fillId="0" borderId="0">
      <alignment horizontal="left" wrapText="1"/>
    </xf>
    <xf numFmtId="49" fontId="23" fillId="0" borderId="0">
      <alignment horizontal="center" wrapText="1"/>
    </xf>
    <xf numFmtId="0" fontId="23" fillId="0" borderId="8">
      <alignment horizontal="left"/>
    </xf>
    <xf numFmtId="49" fontId="23" fillId="0" borderId="8"/>
    <xf numFmtId="0" fontId="23"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17" fillId="0" borderId="36">
      <alignment horizontal="left" wrapText="1"/>
    </xf>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17" fillId="0" borderId="15">
      <alignment horizontal="left" wrapText="1"/>
    </xf>
    <xf numFmtId="0" fontId="20" fillId="0" borderId="21"/>
    <xf numFmtId="0" fontId="23" fillId="0" borderId="0">
      <alignment horizontal="center" wrapText="1"/>
    </xf>
    <xf numFmtId="0" fontId="17" fillId="0" borderId="0">
      <alignment horizontal="center"/>
    </xf>
    <xf numFmtId="0" fontId="17" fillId="0" borderId="8"/>
    <xf numFmtId="49" fontId="23" fillId="0" borderId="8">
      <alignment horizontal="left"/>
    </xf>
    <xf numFmtId="49" fontId="23" fillId="0" borderId="23">
      <alignment horizontal="center"/>
    </xf>
    <xf numFmtId="0" fontId="23" fillId="0" borderId="30">
      <alignment horizontal="left" wrapText="1"/>
    </xf>
    <xf numFmtId="49" fontId="23" fillId="0" borderId="44">
      <alignment horizontal="center"/>
    </xf>
    <xf numFmtId="0" fontId="23" fillId="0" borderId="33">
      <alignment horizontal="left" wrapText="1"/>
    </xf>
    <xf numFmtId="0" fontId="20" fillId="0" borderId="32"/>
    <xf numFmtId="0" fontId="20" fillId="0" borderId="44"/>
    <xf numFmtId="0" fontId="23" fillId="0" borderId="37">
      <alignment horizontal="left" wrapText="1" indent="1"/>
    </xf>
    <xf numFmtId="49" fontId="23" fillId="0" borderId="45">
      <alignment horizontal="center" wrapText="1"/>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0" fillId="0" borderId="19"/>
    <xf numFmtId="0" fontId="20" fillId="0" borderId="8"/>
    <xf numFmtId="0" fontId="17" fillId="0" borderId="22">
      <alignment horizontal="center" vertical="center" textRotation="90" wrapText="1"/>
    </xf>
    <xf numFmtId="0" fontId="23" fillId="0" borderId="7">
      <alignment horizontal="center" vertical="top" wrapText="1"/>
    </xf>
    <xf numFmtId="0" fontId="23" fillId="0" borderId="32">
      <alignment horizontal="center" vertical="top"/>
    </xf>
    <xf numFmtId="0" fontId="23" fillId="0" borderId="7">
      <alignment horizontal="center" vertical="top"/>
    </xf>
    <xf numFmtId="49" fontId="23" fillId="0" borderId="7">
      <alignment horizontal="center" vertical="top" wrapText="1"/>
    </xf>
    <xf numFmtId="0" fontId="17" fillId="0" borderId="46"/>
    <xf numFmtId="49" fontId="17" fillId="0" borderId="25">
      <alignment horizontal="center"/>
    </xf>
    <xf numFmtId="0" fontId="21" fillId="0" borderId="14"/>
    <xf numFmtId="49" fontId="26" fillId="0" borderId="47">
      <alignment horizontal="left" vertical="center" wrapText="1"/>
    </xf>
    <xf numFmtId="49" fontId="17" fillId="0" borderId="35">
      <alignment horizontal="center" vertical="center"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 fontId="23" fillId="0" borderId="44">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0" fontId="26" fillId="0" borderId="46">
      <alignment horizontal="left" vertical="center" wrapText="1"/>
    </xf>
    <xf numFmtId="49" fontId="23" fillId="0" borderId="51">
      <alignment horizontal="center" vertical="center" wrapText="1"/>
    </xf>
    <xf numFmtId="4" fontId="23" fillId="0" borderId="10">
      <alignment horizontal="right"/>
    </xf>
    <xf numFmtId="4" fontId="23" fillId="0" borderId="52">
      <alignment horizontal="right"/>
    </xf>
    <xf numFmtId="0" fontId="17" fillId="0" borderId="19">
      <alignment horizontal="center" vertical="center" textRotation="90" wrapText="1"/>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0" fontId="17" fillId="0" borderId="8">
      <alignment horizontal="center" vertical="center" textRotation="90" wrapTex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49" fontId="23" fillId="0" borderId="32">
      <alignment horizontal="center" vertical="center" wrapText="1"/>
    </xf>
    <xf numFmtId="0" fontId="26" fillId="0" borderId="53">
      <alignment horizontal="left" vertical="center" wrapText="1"/>
    </xf>
    <xf numFmtId="49" fontId="17" fillId="0" borderId="25">
      <alignment horizontal="center" vertical="center" wrapText="1"/>
    </xf>
    <xf numFmtId="4" fontId="23" fillId="0" borderId="54">
      <alignment horizontal="right"/>
    </xf>
    <xf numFmtId="49" fontId="23" fillId="0" borderId="55">
      <alignment horizontal="left" vertical="center" wrapText="1" indent="2"/>
    </xf>
    <xf numFmtId="0" fontId="23" fillId="0" borderId="34"/>
    <xf numFmtId="0" fontId="23" fillId="0" borderId="27"/>
    <xf numFmtId="49" fontId="23" fillId="0" borderId="56">
      <alignment horizontal="left" vertical="center" wrapText="1" indent="3"/>
    </xf>
    <xf numFmtId="4" fontId="23" fillId="0" borderId="57">
      <alignment horizontal="right"/>
    </xf>
    <xf numFmtId="49" fontId="23" fillId="0" borderId="58">
      <alignment horizontal="left" vertical="center" wrapText="1" indent="3"/>
    </xf>
    <xf numFmtId="49" fontId="23" fillId="0" borderId="59">
      <alignment horizontal="left" vertical="center" wrapText="1" indent="3"/>
    </xf>
    <xf numFmtId="49" fontId="23" fillId="0" borderId="60">
      <alignment horizontal="center" vertical="center" wrapText="1"/>
    </xf>
    <xf numFmtId="4" fontId="23" fillId="0" borderId="61">
      <alignment horizontal="right"/>
    </xf>
    <xf numFmtId="0" fontId="17" fillId="0" borderId="19">
      <alignment horizontal="center" vertical="center" textRotation="90"/>
    </xf>
    <xf numFmtId="4" fontId="23" fillId="0" borderId="0">
      <alignment horizontal="right"/>
    </xf>
    <xf numFmtId="0" fontId="17" fillId="0" borderId="8">
      <alignment horizontal="center" vertical="center" textRotation="90"/>
    </xf>
    <xf numFmtId="0" fontId="17" fillId="0" borderId="22">
      <alignment horizontal="center" vertical="center" textRotation="90"/>
    </xf>
    <xf numFmtId="0" fontId="23" fillId="0" borderId="44"/>
    <xf numFmtId="49" fontId="23" fillId="0" borderId="62">
      <alignment horizontal="center" vertical="center" wrapText="1"/>
    </xf>
    <xf numFmtId="0" fontId="23" fillId="0" borderId="63"/>
    <xf numFmtId="0" fontId="23" fillId="0" borderId="64"/>
    <xf numFmtId="0" fontId="17" fillId="0" borderId="7">
      <alignment horizontal="center" vertical="center" textRotation="90"/>
    </xf>
    <xf numFmtId="49" fontId="26" fillId="0" borderId="53">
      <alignment horizontal="left" vertical="center" wrapText="1"/>
    </xf>
    <xf numFmtId="0" fontId="17" fillId="0" borderId="45">
      <alignment horizontal="center" vertical="center"/>
    </xf>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1">
      <alignment horizontal="center" vertical="center"/>
    </xf>
    <xf numFmtId="0" fontId="17" fillId="0" borderId="25">
      <alignment horizontal="center" vertical="center"/>
    </xf>
    <xf numFmtId="49" fontId="17" fillId="0" borderId="35">
      <alignment horizontal="center" vertical="center"/>
    </xf>
    <xf numFmtId="49" fontId="23" fillId="0" borderId="62">
      <alignment horizontal="center" vertical="center"/>
    </xf>
    <xf numFmtId="49" fontId="23" fillId="0" borderId="45">
      <alignment horizontal="center" vertical="center"/>
    </xf>
    <xf numFmtId="49" fontId="23" fillId="0" borderId="35">
      <alignment horizontal="center" vertical="center"/>
    </xf>
    <xf numFmtId="49" fontId="23" fillId="0" borderId="51">
      <alignment horizontal="center" vertical="center"/>
    </xf>
    <xf numFmtId="49" fontId="23" fillId="0" borderId="8">
      <alignment horizontal="center" wrapText="1"/>
    </xf>
    <xf numFmtId="0" fontId="23" fillId="0" borderId="8">
      <alignment horizontal="center"/>
    </xf>
    <xf numFmtId="49" fontId="23" fillId="0" borderId="0">
      <alignment horizontal="left"/>
    </xf>
    <xf numFmtId="0" fontId="23" fillId="0" borderId="19">
      <alignment horizontal="center"/>
    </xf>
    <xf numFmtId="49" fontId="23" fillId="0" borderId="19">
      <alignment horizontal="center"/>
    </xf>
    <xf numFmtId="0" fontId="27" fillId="0" borderId="8">
      <alignment wrapText="1"/>
    </xf>
    <xf numFmtId="0" fontId="28" fillId="0" borderId="8"/>
    <xf numFmtId="0" fontId="27" fillId="0" borderId="7">
      <alignment wrapText="1"/>
    </xf>
    <xf numFmtId="0" fontId="27" fillId="0" borderId="19">
      <alignment wrapText="1"/>
    </xf>
    <xf numFmtId="0" fontId="28" fillId="0" borderId="19"/>
    <xf numFmtId="49" fontId="23" fillId="0" borderId="15">
      <alignment horizontal="center"/>
    </xf>
    <xf numFmtId="0" fontId="23" fillId="0" borderId="24">
      <alignment horizontal="left" wrapText="1"/>
    </xf>
    <xf numFmtId="0" fontId="23" fillId="0" borderId="33">
      <alignment horizontal="left" wrapText="1" indent="1"/>
    </xf>
    <xf numFmtId="49" fontId="23" fillId="0" borderId="34">
      <alignment horizontal="center"/>
    </xf>
    <xf numFmtId="49" fontId="23" fillId="0" borderId="25">
      <alignment horizontal="center" wrapText="1"/>
    </xf>
    <xf numFmtId="0" fontId="23" fillId="0" borderId="0">
      <alignment horizontal="left" wrapText="1"/>
    </xf>
    <xf numFmtId="49" fontId="23" fillId="0" borderId="42">
      <alignment horizontal="center" wrapText="1"/>
    </xf>
    <xf numFmtId="49" fontId="23" fillId="0" borderId="10">
      <alignment horizontal="center" vertical="center" wrapText="1"/>
    </xf>
    <xf numFmtId="49" fontId="23" fillId="0" borderId="26">
      <alignment horizontal="center" wrapText="1"/>
    </xf>
    <xf numFmtId="49" fontId="23" fillId="0" borderId="0">
      <alignment horizontal="center" wrapText="1"/>
    </xf>
    <xf numFmtId="49" fontId="23" fillId="0" borderId="23">
      <alignment horizontal="center" vertical="center" wrapText="1"/>
    </xf>
    <xf numFmtId="49" fontId="23" fillId="0" borderId="22">
      <alignment horizontal="center" vertical="center" wrapText="1"/>
    </xf>
    <xf numFmtId="0" fontId="23" fillId="0" borderId="28">
      <alignment horizontal="left" wrapText="1"/>
    </xf>
    <xf numFmtId="0" fontId="23" fillId="0" borderId="18"/>
    <xf numFmtId="0" fontId="23" fillId="0" borderId="18">
      <alignment wrapText="1"/>
    </xf>
    <xf numFmtId="0" fontId="23" fillId="0" borderId="36">
      <alignment horizontal="left" wrapText="1" indent="2"/>
    </xf>
    <xf numFmtId="49" fontId="23" fillId="0" borderId="7">
      <alignment horizontal="center"/>
    </xf>
    <xf numFmtId="49" fontId="23" fillId="0" borderId="27">
      <alignment horizontal="center"/>
    </xf>
    <xf numFmtId="0" fontId="23" fillId="0" borderId="37">
      <alignment horizontal="left" wrapText="1"/>
    </xf>
    <xf numFmtId="0" fontId="23" fillId="6" borderId="0"/>
    <xf numFmtId="49" fontId="23" fillId="0" borderId="35">
      <alignment horizontal="center"/>
    </xf>
    <xf numFmtId="0" fontId="23" fillId="0" borderId="15">
      <alignment horizontal="center"/>
    </xf>
    <xf numFmtId="49" fontId="23" fillId="0" borderId="17">
      <alignment horizontal="center"/>
    </xf>
    <xf numFmtId="165" fontId="23" fillId="0" borderId="15">
      <alignment horizontal="center"/>
    </xf>
    <xf numFmtId="49" fontId="23" fillId="0" borderId="35">
      <alignment horizontal="center" wrapText="1"/>
    </xf>
    <xf numFmtId="0" fontId="23" fillId="0" borderId="8"/>
    <xf numFmtId="0" fontId="23" fillId="6" borderId="21"/>
    <xf numFmtId="0" fontId="23" fillId="0" borderId="8">
      <alignment wrapText="1"/>
    </xf>
    <xf numFmtId="0" fontId="23" fillId="0" borderId="12">
      <alignment horizontal="right"/>
    </xf>
    <xf numFmtId="0" fontId="23" fillId="0" borderId="0">
      <alignment horizontal="center"/>
    </xf>
    <xf numFmtId="0" fontId="23" fillId="0" borderId="0"/>
    <xf numFmtId="0" fontId="23" fillId="0" borderId="39">
      <alignment horizontal="left" wrapText="1"/>
    </xf>
    <xf numFmtId="49" fontId="23" fillId="0" borderId="8"/>
    <xf numFmtId="0" fontId="23" fillId="0" borderId="21"/>
    <xf numFmtId="0" fontId="23" fillId="0" borderId="16">
      <alignment horizontal="center"/>
    </xf>
    <xf numFmtId="0" fontId="23" fillId="0" borderId="8">
      <alignment horizontal="left"/>
    </xf>
    <xf numFmtId="0" fontId="23" fillId="0" borderId="0">
      <alignment horizontal="right"/>
    </xf>
    <xf numFmtId="0" fontId="23" fillId="0" borderId="27">
      <alignment horizontal="left" wrapText="1" indent="2"/>
    </xf>
    <xf numFmtId="49" fontId="23" fillId="0" borderId="0">
      <alignment horizontal="right"/>
    </xf>
    <xf numFmtId="0" fontId="24" fillId="0" borderId="0">
      <alignment horizontal="center" vertical="top"/>
    </xf>
    <xf numFmtId="49" fontId="20" fillId="0" borderId="0"/>
    <xf numFmtId="0" fontId="18" fillId="0" borderId="0">
      <alignment horizontal="left" wrapText="1"/>
    </xf>
    <xf numFmtId="0" fontId="20" fillId="0" borderId="14"/>
    <xf numFmtId="0" fontId="22" fillId="0" borderId="0"/>
    <xf numFmtId="0" fontId="20" fillId="0" borderId="0"/>
    <xf numFmtId="0" fontId="19" fillId="0" borderId="8"/>
    <xf numFmtId="0" fontId="23" fillId="0" borderId="0">
      <alignment horizontal="left"/>
    </xf>
    <xf numFmtId="0" fontId="18" fillId="0" borderId="0">
      <alignment horizontal="center" wrapText="1"/>
    </xf>
    <xf numFmtId="49" fontId="20" fillId="0" borderId="13">
      <alignment horizontal="center"/>
    </xf>
    <xf numFmtId="0" fontId="20" fillId="0" borderId="11"/>
    <xf numFmtId="49" fontId="25" fillId="0" borderId="12">
      <alignment horizontal="right"/>
    </xf>
    <xf numFmtId="0" fontId="23" fillId="0" borderId="10">
      <alignment horizontal="center"/>
    </xf>
    <xf numFmtId="0" fontId="21" fillId="0" borderId="0"/>
    <xf numFmtId="0" fontId="19" fillId="0" borderId="0"/>
    <xf numFmtId="0" fontId="17" fillId="0" borderId="0"/>
    <xf numFmtId="0" fontId="28" fillId="0" borderId="19"/>
    <xf numFmtId="0" fontId="19" fillId="0" borderId="9"/>
    <xf numFmtId="0" fontId="23" fillId="0" borderId="19">
      <alignment horizontal="center"/>
    </xf>
    <xf numFmtId="49" fontId="23" fillId="0" borderId="51">
      <alignment horizontal="center" vertical="center"/>
    </xf>
    <xf numFmtId="0" fontId="27" fillId="0" borderId="19">
      <alignment wrapText="1"/>
    </xf>
    <xf numFmtId="49" fontId="23" fillId="0" borderId="0">
      <alignment horizontal="left"/>
    </xf>
    <xf numFmtId="49" fontId="23" fillId="0" borderId="35">
      <alignment horizontal="center" vertical="center"/>
    </xf>
    <xf numFmtId="0" fontId="28" fillId="0" borderId="8"/>
    <xf numFmtId="49" fontId="23" fillId="0" borderId="45">
      <alignment horizontal="center" vertical="center"/>
    </xf>
    <xf numFmtId="49" fontId="17" fillId="0" borderId="35">
      <alignment horizontal="center" vertical="center"/>
    </xf>
    <xf numFmtId="0" fontId="23" fillId="0" borderId="51">
      <alignment horizontal="center" vertical="center"/>
    </xf>
    <xf numFmtId="0" fontId="23" fillId="0" borderId="35">
      <alignment horizontal="center" vertical="center"/>
    </xf>
    <xf numFmtId="0" fontId="27" fillId="0" borderId="7">
      <alignment wrapText="1"/>
    </xf>
    <xf numFmtId="0" fontId="23" fillId="0" borderId="8">
      <alignment horizontal="center"/>
    </xf>
    <xf numFmtId="49" fontId="23" fillId="0" borderId="62">
      <alignment horizontal="center" vertical="center"/>
    </xf>
    <xf numFmtId="0" fontId="27" fillId="0" borderId="8">
      <alignment wrapText="1"/>
    </xf>
    <xf numFmtId="0" fontId="17" fillId="0" borderId="25">
      <alignment horizontal="center" vertical="center"/>
    </xf>
    <xf numFmtId="49" fontId="23" fillId="0" borderId="8">
      <alignment horizontal="center" wrapText="1"/>
    </xf>
    <xf numFmtId="49" fontId="23" fillId="0" borderId="19">
      <alignment horizontal="center"/>
    </xf>
    <xf numFmtId="49" fontId="23" fillId="0" borderId="62">
      <alignment horizontal="center" vertical="center" wrapText="1"/>
    </xf>
    <xf numFmtId="0" fontId="23" fillId="0" borderId="45">
      <alignment horizontal="center" vertical="center"/>
    </xf>
    <xf numFmtId="4" fontId="23" fillId="0" borderId="0">
      <alignment horizontal="right"/>
    </xf>
    <xf numFmtId="49" fontId="23" fillId="0" borderId="45">
      <alignment horizontal="center" wrapText="1"/>
    </xf>
    <xf numFmtId="0" fontId="17" fillId="0" borderId="0">
      <alignment horizontal="center"/>
    </xf>
    <xf numFmtId="49" fontId="17" fillId="0" borderId="35">
      <alignment horizontal="center" vertical="center" wrapText="1"/>
    </xf>
    <xf numFmtId="0" fontId="17" fillId="0" borderId="19">
      <alignment horizontal="center" vertical="center" textRotation="90"/>
    </xf>
    <xf numFmtId="49" fontId="23" fillId="0" borderId="8">
      <alignment horizontal="left" vertical="center" wrapText="1" indent="3"/>
    </xf>
    <xf numFmtId="0" fontId="20" fillId="0" borderId="21"/>
    <xf numFmtId="4" fontId="23" fillId="0" borderId="61">
      <alignment horizontal="right"/>
    </xf>
    <xf numFmtId="0" fontId="17" fillId="0" borderId="8">
      <alignment horizontal="center" vertical="center" textRotation="90" wrapText="1"/>
    </xf>
    <xf numFmtId="49" fontId="23" fillId="0" borderId="60">
      <alignment horizontal="center" vertical="center" wrapText="1"/>
    </xf>
    <xf numFmtId="4" fontId="23" fillId="0" borderId="0">
      <alignment horizontal="right" shrinkToFit="1"/>
    </xf>
    <xf numFmtId="49" fontId="26" fillId="0" borderId="47">
      <alignment horizontal="left" vertical="center" wrapText="1"/>
    </xf>
    <xf numFmtId="0" fontId="23" fillId="0" borderId="32">
      <alignment horizontal="center" vertical="top"/>
    </xf>
    <xf numFmtId="0" fontId="23" fillId="0" borderId="30">
      <alignment horizontal="left" wrapText="1"/>
    </xf>
    <xf numFmtId="49" fontId="23" fillId="0" borderId="59">
      <alignment horizontal="left" vertical="center" wrapText="1" indent="3"/>
    </xf>
    <xf numFmtId="49" fontId="23" fillId="0" borderId="0">
      <alignment horizontal="center" vertical="center" wrapText="1"/>
    </xf>
    <xf numFmtId="49" fontId="23" fillId="0" borderId="58">
      <alignment horizontal="left" vertical="center" wrapText="1" indent="3"/>
    </xf>
    <xf numFmtId="49" fontId="23" fillId="0" borderId="0">
      <alignment horizontal="left" vertical="center" wrapText="1" indent="3"/>
    </xf>
    <xf numFmtId="4" fontId="23" fillId="0" borderId="57">
      <alignment horizontal="right"/>
    </xf>
    <xf numFmtId="49" fontId="23" fillId="0" borderId="56">
      <alignment horizontal="left" vertical="center" wrapText="1" indent="3"/>
    </xf>
    <xf numFmtId="0" fontId="23" fillId="0" borderId="0">
      <alignment vertical="center"/>
    </xf>
    <xf numFmtId="0" fontId="21" fillId="0" borderId="14"/>
    <xf numFmtId="49" fontId="23" fillId="0" borderId="8">
      <alignment horizontal="left"/>
    </xf>
    <xf numFmtId="0" fontId="23" fillId="0" borderId="31">
      <alignment horizontal="center" vertical="center"/>
    </xf>
    <xf numFmtId="0" fontId="23" fillId="0" borderId="27"/>
    <xf numFmtId="4" fontId="23" fillId="0" borderId="21">
      <alignment horizontal="right"/>
    </xf>
    <xf numFmtId="49" fontId="17" fillId="0" borderId="25">
      <alignment horizontal="center"/>
    </xf>
    <xf numFmtId="0" fontId="17" fillId="0" borderId="45">
      <alignment horizontal="center" vertical="center"/>
    </xf>
    <xf numFmtId="0" fontId="23" fillId="0" borderId="34"/>
    <xf numFmtId="49" fontId="23" fillId="0" borderId="21">
      <alignment horizontal="center" vertical="center" wrapText="1"/>
    </xf>
    <xf numFmtId="0" fontId="17" fillId="0" borderId="46"/>
    <xf numFmtId="49" fontId="26" fillId="0" borderId="53">
      <alignment horizontal="left" vertical="center" wrapText="1"/>
    </xf>
    <xf numFmtId="49" fontId="23" fillId="0" borderId="55">
      <alignment horizontal="left" vertical="center" wrapText="1" indent="2"/>
    </xf>
    <xf numFmtId="49" fontId="23" fillId="0" borderId="19">
      <alignment horizontal="left" vertical="center" wrapText="1" indent="3"/>
    </xf>
    <xf numFmtId="49" fontId="23" fillId="0" borderId="7">
      <alignment horizontal="center" vertical="top" wrapText="1"/>
    </xf>
    <xf numFmtId="0" fontId="17" fillId="0" borderId="19">
      <alignment horizontal="center" vertical="center" textRotation="90" wrapText="1"/>
    </xf>
    <xf numFmtId="4" fontId="23" fillId="0" borderId="54">
      <alignment horizontal="right"/>
    </xf>
    <xf numFmtId="4" fontId="23" fillId="0" borderId="52">
      <alignment horizontal="right"/>
    </xf>
    <xf numFmtId="0" fontId="23" fillId="0" borderId="37">
      <alignment horizontal="left" wrapText="1" indent="1"/>
    </xf>
    <xf numFmtId="49" fontId="17" fillId="0" borderId="25">
      <alignment horizontal="center" vertical="center" wrapText="1"/>
    </xf>
    <xf numFmtId="0" fontId="20" fillId="0" borderId="44"/>
    <xf numFmtId="0" fontId="23" fillId="0" borderId="0">
      <alignment horizontal="center" wrapText="1"/>
    </xf>
    <xf numFmtId="0" fontId="26" fillId="0" borderId="53">
      <alignment horizontal="left" vertical="center" wrapText="1"/>
    </xf>
    <xf numFmtId="0" fontId="20" fillId="0" borderId="32"/>
    <xf numFmtId="49" fontId="23" fillId="0" borderId="32">
      <alignment horizontal="center" vertical="center" wrapText="1"/>
    </xf>
    <xf numFmtId="4" fontId="23" fillId="0" borderId="8">
      <alignment horizontal="right"/>
    </xf>
    <xf numFmtId="4" fontId="23" fillId="0" borderId="10">
      <alignment horizontal="right"/>
    </xf>
    <xf numFmtId="0" fontId="23" fillId="0" borderId="33">
      <alignment horizontal="left" wrapText="1"/>
    </xf>
    <xf numFmtId="0" fontId="17" fillId="0" borderId="7">
      <alignment horizontal="center" vertical="center" textRotation="90"/>
    </xf>
    <xf numFmtId="0" fontId="23" fillId="0" borderId="7">
      <alignment horizontal="center" vertical="top"/>
    </xf>
    <xf numFmtId="0" fontId="23" fillId="0" borderId="64"/>
    <xf numFmtId="0" fontId="23" fillId="0" borderId="63"/>
    <xf numFmtId="49" fontId="23" fillId="0" borderId="44">
      <alignment horizontal="center"/>
    </xf>
    <xf numFmtId="49" fontId="23" fillId="0" borderId="51">
      <alignment horizontal="center" vertical="center" wrapText="1"/>
    </xf>
    <xf numFmtId="0" fontId="23" fillId="0" borderId="7">
      <alignment horizontal="center" vertical="top" wrapText="1"/>
    </xf>
    <xf numFmtId="49" fontId="23" fillId="0" borderId="23">
      <alignment horizontal="center"/>
    </xf>
    <xf numFmtId="0" fontId="23" fillId="0" borderId="44"/>
    <xf numFmtId="49" fontId="23" fillId="0" borderId="8">
      <alignment horizontal="center" vertical="center" wrapText="1"/>
    </xf>
    <xf numFmtId="0" fontId="26" fillId="0" borderId="46">
      <alignment horizontal="left" vertical="center" wrapText="1"/>
    </xf>
    <xf numFmtId="49" fontId="23" fillId="0" borderId="50">
      <alignment horizontal="left" vertical="center" wrapText="1" indent="3"/>
    </xf>
    <xf numFmtId="49" fontId="23" fillId="0" borderId="35">
      <alignment horizontal="center" vertical="center" wrapText="1"/>
    </xf>
    <xf numFmtId="49" fontId="23" fillId="0" borderId="47">
      <alignment horizontal="left" vertical="center" wrapText="1" indent="3"/>
    </xf>
    <xf numFmtId="49" fontId="23" fillId="0" borderId="45">
      <alignment horizontal="center" vertical="center" wrapText="1"/>
    </xf>
    <xf numFmtId="49" fontId="23" fillId="0" borderId="49">
      <alignment horizontal="left" vertical="center" wrapText="1" indent="3"/>
    </xf>
    <xf numFmtId="4" fontId="23" fillId="0" borderId="44">
      <alignment horizontal="right"/>
    </xf>
    <xf numFmtId="4" fontId="23" fillId="0" borderId="32">
      <alignment horizontal="right"/>
    </xf>
    <xf numFmtId="0" fontId="23" fillId="0" borderId="32"/>
    <xf numFmtId="49" fontId="23" fillId="0" borderId="31">
      <alignment horizontal="center" vertical="center" wrapText="1"/>
    </xf>
    <xf numFmtId="49" fontId="23" fillId="0" borderId="48">
      <alignment horizontal="left" vertical="center" wrapText="1" indent="2"/>
    </xf>
    <xf numFmtId="0" fontId="17" fillId="0" borderId="22">
      <alignment horizontal="center" vertical="center" textRotation="90" wrapText="1"/>
    </xf>
    <xf numFmtId="0" fontId="23" fillId="0" borderId="33">
      <alignment horizontal="left" wrapText="1" indent="2"/>
    </xf>
    <xf numFmtId="0" fontId="23" fillId="0" borderId="39">
      <alignment horizontal="left" wrapText="1" indent="1"/>
    </xf>
    <xf numFmtId="0" fontId="20" fillId="0" borderId="8"/>
    <xf numFmtId="0" fontId="23" fillId="0" borderId="30">
      <alignment horizontal="left" wrapText="1" indent="2"/>
    </xf>
    <xf numFmtId="0" fontId="17" fillId="0" borderId="22">
      <alignment horizontal="center" vertical="center" textRotation="90"/>
    </xf>
    <xf numFmtId="0" fontId="20" fillId="0" borderId="19"/>
    <xf numFmtId="0" fontId="17" fillId="0" borderId="8"/>
    <xf numFmtId="0" fontId="17" fillId="0" borderId="8">
      <alignment horizontal="center" vertical="center" textRotation="90"/>
    </xf>
    <xf numFmtId="49" fontId="23" fillId="0" borderId="45">
      <alignment horizontal="center"/>
    </xf>
    <xf numFmtId="0" fontId="20" fillId="7" borderId="0"/>
    <xf numFmtId="0" fontId="21" fillId="0" borderId="0"/>
    <xf numFmtId="0" fontId="21" fillId="0" borderId="0"/>
    <xf numFmtId="0" fontId="21" fillId="0" borderId="0"/>
    <xf numFmtId="0" fontId="17" fillId="0" borderId="15">
      <alignment horizontal="left" wrapText="1"/>
    </xf>
    <xf numFmtId="4" fontId="23" fillId="0" borderId="38">
      <alignment horizontal="right"/>
    </xf>
    <xf numFmtId="0" fontId="17" fillId="0" borderId="0"/>
    <xf numFmtId="0" fontId="18" fillId="0" borderId="0">
      <alignment horizontal="center" wrapText="1"/>
    </xf>
    <xf numFmtId="0" fontId="19" fillId="0" borderId="8"/>
    <xf numFmtId="0" fontId="19" fillId="0" borderId="0"/>
    <xf numFmtId="0" fontId="20" fillId="0" borderId="0"/>
    <xf numFmtId="0" fontId="18" fillId="0" borderId="0">
      <alignment horizontal="left" wrapText="1"/>
    </xf>
    <xf numFmtId="0" fontId="21" fillId="0" borderId="0"/>
    <xf numFmtId="0" fontId="22" fillId="0" borderId="0"/>
    <xf numFmtId="0" fontId="19" fillId="0" borderId="9"/>
    <xf numFmtId="0" fontId="23" fillId="0" borderId="10">
      <alignment horizontal="center"/>
    </xf>
    <xf numFmtId="0" fontId="20" fillId="0" borderId="11"/>
    <xf numFmtId="0" fontId="23" fillId="0" borderId="0">
      <alignment horizontal="left"/>
    </xf>
    <xf numFmtId="0" fontId="24" fillId="0" borderId="0">
      <alignment horizontal="center" vertical="top"/>
    </xf>
    <xf numFmtId="49" fontId="25" fillId="0" borderId="12">
      <alignment horizontal="right"/>
    </xf>
    <xf numFmtId="49" fontId="20" fillId="0" borderId="13">
      <alignment horizontal="center"/>
    </xf>
    <xf numFmtId="0" fontId="20" fillId="0" borderId="14"/>
    <xf numFmtId="49" fontId="20" fillId="0" borderId="0"/>
    <xf numFmtId="49" fontId="23" fillId="0" borderId="0">
      <alignment horizontal="right"/>
    </xf>
    <xf numFmtId="0" fontId="23" fillId="0" borderId="0"/>
    <xf numFmtId="0" fontId="23" fillId="0" borderId="0">
      <alignment horizontal="center"/>
    </xf>
    <xf numFmtId="0" fontId="23" fillId="0" borderId="12">
      <alignment horizontal="right"/>
    </xf>
    <xf numFmtId="165" fontId="23" fillId="0" borderId="15">
      <alignment horizontal="center"/>
    </xf>
    <xf numFmtId="49" fontId="23" fillId="0" borderId="0"/>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0" fontId="23" fillId="0" borderId="19">
      <alignment horizontal="left"/>
    </xf>
    <xf numFmtId="49" fontId="23" fillId="0" borderId="19"/>
    <xf numFmtId="0" fontId="23" fillId="0" borderId="15">
      <alignment horizontal="center"/>
    </xf>
    <xf numFmtId="49" fontId="23" fillId="0" borderId="20">
      <alignment horizontal="center"/>
    </xf>
    <xf numFmtId="0" fontId="21" fillId="0" borderId="21"/>
    <xf numFmtId="49" fontId="23" fillId="0" borderId="7">
      <alignment horizontal="center" vertical="center" wrapText="1"/>
    </xf>
    <xf numFmtId="49" fontId="23" fillId="0" borderId="22">
      <alignment horizontal="center" vertical="center" wrapText="1"/>
    </xf>
    <xf numFmtId="49" fontId="23" fillId="0" borderId="23">
      <alignment horizontal="center" vertical="center" wrapText="1"/>
    </xf>
    <xf numFmtId="49" fontId="23" fillId="0" borderId="10">
      <alignment horizontal="center" vertical="center" wrapText="1"/>
    </xf>
    <xf numFmtId="0" fontId="23" fillId="0" borderId="24">
      <alignment horizontal="left" wrapText="1"/>
    </xf>
    <xf numFmtId="49" fontId="23" fillId="0" borderId="25">
      <alignment horizontal="center" wrapText="1"/>
    </xf>
    <xf numFmtId="49" fontId="23" fillId="0" borderId="26">
      <alignment horizontal="center"/>
    </xf>
    <xf numFmtId="4" fontId="23" fillId="0" borderId="7">
      <alignment horizontal="right"/>
    </xf>
    <xf numFmtId="4" fontId="23" fillId="0" borderId="27">
      <alignment horizontal="right"/>
    </xf>
    <xf numFmtId="0" fontId="23" fillId="0" borderId="28">
      <alignment horizontal="left" wrapText="1"/>
    </xf>
    <xf numFmtId="4" fontId="23" fillId="0" borderId="29">
      <alignment horizontal="right"/>
    </xf>
    <xf numFmtId="0" fontId="23" fillId="0" borderId="30">
      <alignment horizontal="left" wrapText="1" indent="1"/>
    </xf>
    <xf numFmtId="49" fontId="23" fillId="0" borderId="31">
      <alignment horizontal="center" wrapText="1"/>
    </xf>
    <xf numFmtId="49" fontId="23" fillId="0" borderId="32">
      <alignment horizontal="center"/>
    </xf>
    <xf numFmtId="0" fontId="23" fillId="0" borderId="33">
      <alignment horizontal="left" wrapText="1" indent="1"/>
    </xf>
    <xf numFmtId="49" fontId="23" fillId="0" borderId="34">
      <alignment horizontal="center"/>
    </xf>
    <xf numFmtId="49" fontId="23" fillId="0" borderId="11">
      <alignment horizontal="center"/>
    </xf>
    <xf numFmtId="49" fontId="23" fillId="0" borderId="0">
      <alignment horizontal="center"/>
    </xf>
    <xf numFmtId="0" fontId="23" fillId="0" borderId="27">
      <alignment horizontal="left" wrapText="1" indent="2"/>
    </xf>
    <xf numFmtId="49" fontId="23" fillId="0" borderId="35">
      <alignment horizontal="center"/>
    </xf>
    <xf numFmtId="49" fontId="23" fillId="0" borderId="7">
      <alignment horizontal="center"/>
    </xf>
    <xf numFmtId="0" fontId="23" fillId="0" borderId="36">
      <alignment horizontal="left" wrapText="1" indent="2"/>
    </xf>
    <xf numFmtId="0" fontId="23" fillId="0" borderId="21"/>
    <xf numFmtId="0" fontId="23" fillId="6" borderId="21"/>
    <xf numFmtId="0" fontId="23" fillId="6" borderId="0"/>
    <xf numFmtId="0" fontId="23" fillId="0" borderId="0">
      <alignment horizontal="left" wrapText="1"/>
    </xf>
    <xf numFmtId="49" fontId="23" fillId="0" borderId="0">
      <alignment horizontal="center" wrapText="1"/>
    </xf>
    <xf numFmtId="0" fontId="23" fillId="0" borderId="8">
      <alignment horizontal="left"/>
    </xf>
    <xf numFmtId="49" fontId="23" fillId="0" borderId="8"/>
    <xf numFmtId="0" fontId="23"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17" fillId="0" borderId="36">
      <alignment horizontal="left" wrapText="1"/>
    </xf>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17" fillId="0" borderId="15">
      <alignment horizontal="left" wrapText="1"/>
    </xf>
    <xf numFmtId="0" fontId="20" fillId="0" borderId="21"/>
    <xf numFmtId="0" fontId="23" fillId="0" borderId="0">
      <alignment horizontal="center" wrapText="1"/>
    </xf>
    <xf numFmtId="0" fontId="17" fillId="0" borderId="0">
      <alignment horizontal="center"/>
    </xf>
    <xf numFmtId="0" fontId="17" fillId="0" borderId="8"/>
    <xf numFmtId="49" fontId="23" fillId="0" borderId="8">
      <alignment horizontal="left"/>
    </xf>
    <xf numFmtId="49" fontId="23" fillId="0" borderId="23">
      <alignment horizontal="center"/>
    </xf>
    <xf numFmtId="0" fontId="23" fillId="0" borderId="30">
      <alignment horizontal="left" wrapText="1"/>
    </xf>
    <xf numFmtId="49" fontId="23" fillId="0" borderId="44">
      <alignment horizontal="center"/>
    </xf>
    <xf numFmtId="0" fontId="23" fillId="0" borderId="33">
      <alignment horizontal="left" wrapText="1"/>
    </xf>
    <xf numFmtId="0" fontId="20" fillId="0" borderId="32"/>
    <xf numFmtId="0" fontId="20" fillId="0" borderId="44"/>
    <xf numFmtId="0" fontId="23" fillId="0" borderId="37">
      <alignment horizontal="left" wrapText="1" indent="1"/>
    </xf>
    <xf numFmtId="49" fontId="23" fillId="0" borderId="45">
      <alignment horizontal="center" wrapText="1"/>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0" fillId="0" borderId="19"/>
    <xf numFmtId="0" fontId="20" fillId="0" borderId="8"/>
    <xf numFmtId="0" fontId="17" fillId="0" borderId="22">
      <alignment horizontal="center" vertical="center" textRotation="90" wrapText="1"/>
    </xf>
    <xf numFmtId="0" fontId="23" fillId="0" borderId="7">
      <alignment horizontal="center" vertical="top" wrapText="1"/>
    </xf>
    <xf numFmtId="0" fontId="23" fillId="0" borderId="32">
      <alignment horizontal="center" vertical="top"/>
    </xf>
    <xf numFmtId="0" fontId="23" fillId="0" borderId="7">
      <alignment horizontal="center" vertical="top"/>
    </xf>
    <xf numFmtId="49" fontId="23" fillId="0" borderId="7">
      <alignment horizontal="center" vertical="top" wrapText="1"/>
    </xf>
    <xf numFmtId="0" fontId="17" fillId="0" borderId="46"/>
    <xf numFmtId="49" fontId="17" fillId="0" borderId="25">
      <alignment horizontal="center"/>
    </xf>
    <xf numFmtId="0" fontId="21" fillId="0" borderId="14"/>
    <xf numFmtId="49" fontId="26" fillId="0" borderId="47">
      <alignment horizontal="left" vertical="center" wrapText="1"/>
    </xf>
    <xf numFmtId="49" fontId="17" fillId="0" borderId="35">
      <alignment horizontal="center" vertical="center"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 fontId="23" fillId="0" borderId="44">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0" fontId="26" fillId="0" borderId="46">
      <alignment horizontal="left" vertical="center" wrapText="1"/>
    </xf>
    <xf numFmtId="49" fontId="23" fillId="0" borderId="51">
      <alignment horizontal="center" vertical="center" wrapText="1"/>
    </xf>
    <xf numFmtId="4" fontId="23" fillId="0" borderId="10">
      <alignment horizontal="right"/>
    </xf>
    <xf numFmtId="4" fontId="23" fillId="0" borderId="52">
      <alignment horizontal="right"/>
    </xf>
    <xf numFmtId="0" fontId="17" fillId="0" borderId="19">
      <alignment horizontal="center" vertical="center" textRotation="90" wrapText="1"/>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0" fontId="17" fillId="0" borderId="8">
      <alignment horizontal="center" vertical="center" textRotation="90" wrapTex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49" fontId="23" fillId="0" borderId="32">
      <alignment horizontal="center" vertical="center" wrapText="1"/>
    </xf>
    <xf numFmtId="0" fontId="26" fillId="0" borderId="53">
      <alignment horizontal="left" vertical="center" wrapText="1"/>
    </xf>
    <xf numFmtId="49" fontId="17" fillId="0" borderId="25">
      <alignment horizontal="center" vertical="center" wrapText="1"/>
    </xf>
    <xf numFmtId="4" fontId="23" fillId="0" borderId="54">
      <alignment horizontal="right"/>
    </xf>
    <xf numFmtId="49" fontId="23" fillId="0" borderId="55">
      <alignment horizontal="left" vertical="center" wrapText="1" indent="2"/>
    </xf>
    <xf numFmtId="0" fontId="23" fillId="0" borderId="34"/>
    <xf numFmtId="0" fontId="23" fillId="0" borderId="27"/>
    <xf numFmtId="49" fontId="23" fillId="0" borderId="56">
      <alignment horizontal="left" vertical="center" wrapText="1" indent="3"/>
    </xf>
    <xf numFmtId="4" fontId="23" fillId="0" borderId="57">
      <alignment horizontal="right"/>
    </xf>
    <xf numFmtId="49" fontId="23" fillId="0" borderId="58">
      <alignment horizontal="left" vertical="center" wrapText="1" indent="3"/>
    </xf>
    <xf numFmtId="49" fontId="23" fillId="0" borderId="59">
      <alignment horizontal="left" vertical="center" wrapText="1" indent="3"/>
    </xf>
    <xf numFmtId="49" fontId="23" fillId="0" borderId="60">
      <alignment horizontal="center" vertical="center" wrapText="1"/>
    </xf>
    <xf numFmtId="4" fontId="23" fillId="0" borderId="61">
      <alignment horizontal="right"/>
    </xf>
    <xf numFmtId="0" fontId="17" fillId="0" borderId="19">
      <alignment horizontal="center" vertical="center" textRotation="90"/>
    </xf>
    <xf numFmtId="4" fontId="23" fillId="0" borderId="0">
      <alignment horizontal="right"/>
    </xf>
    <xf numFmtId="0" fontId="17" fillId="0" borderId="8">
      <alignment horizontal="center" vertical="center" textRotation="90"/>
    </xf>
    <xf numFmtId="0" fontId="17" fillId="0" borderId="22">
      <alignment horizontal="center" vertical="center" textRotation="90"/>
    </xf>
    <xf numFmtId="0" fontId="23" fillId="0" borderId="44"/>
    <xf numFmtId="49" fontId="23" fillId="0" borderId="62">
      <alignment horizontal="center" vertical="center" wrapText="1"/>
    </xf>
    <xf numFmtId="0" fontId="23" fillId="0" borderId="63"/>
    <xf numFmtId="0" fontId="23" fillId="0" borderId="64"/>
    <xf numFmtId="0" fontId="17" fillId="0" borderId="7">
      <alignment horizontal="center" vertical="center" textRotation="90"/>
    </xf>
    <xf numFmtId="49" fontId="26" fillId="0" borderId="53">
      <alignment horizontal="left" vertical="center" wrapText="1"/>
    </xf>
    <xf numFmtId="0" fontId="17" fillId="0" borderId="45">
      <alignment horizontal="center" vertical="center"/>
    </xf>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1">
      <alignment horizontal="center" vertical="center"/>
    </xf>
    <xf numFmtId="0" fontId="17" fillId="0" borderId="25">
      <alignment horizontal="center" vertical="center"/>
    </xf>
    <xf numFmtId="49" fontId="17" fillId="0" borderId="35">
      <alignment horizontal="center" vertical="center"/>
    </xf>
    <xf numFmtId="49" fontId="23" fillId="0" borderId="62">
      <alignment horizontal="center" vertical="center"/>
    </xf>
    <xf numFmtId="49" fontId="23" fillId="0" borderId="45">
      <alignment horizontal="center" vertical="center"/>
    </xf>
    <xf numFmtId="49" fontId="23" fillId="0" borderId="35">
      <alignment horizontal="center" vertical="center"/>
    </xf>
    <xf numFmtId="49" fontId="23" fillId="0" borderId="51">
      <alignment horizontal="center" vertical="center"/>
    </xf>
    <xf numFmtId="49" fontId="23" fillId="0" borderId="8">
      <alignment horizontal="center" wrapText="1"/>
    </xf>
    <xf numFmtId="0" fontId="23" fillId="0" borderId="8">
      <alignment horizontal="center"/>
    </xf>
    <xf numFmtId="49" fontId="23" fillId="0" borderId="0">
      <alignment horizontal="left"/>
    </xf>
    <xf numFmtId="0" fontId="23" fillId="0" borderId="19">
      <alignment horizontal="center"/>
    </xf>
    <xf numFmtId="49" fontId="23" fillId="0" borderId="19">
      <alignment horizontal="center"/>
    </xf>
    <xf numFmtId="0" fontId="27" fillId="0" borderId="8">
      <alignment wrapText="1"/>
    </xf>
    <xf numFmtId="0" fontId="28" fillId="0" borderId="8"/>
    <xf numFmtId="0" fontId="27" fillId="0" borderId="7">
      <alignment wrapText="1"/>
    </xf>
    <xf numFmtId="0" fontId="27" fillId="0" borderId="19">
      <alignment wrapText="1"/>
    </xf>
    <xf numFmtId="0" fontId="28" fillId="0" borderId="19"/>
    <xf numFmtId="0" fontId="21" fillId="0" borderId="0"/>
    <xf numFmtId="0" fontId="21" fillId="0" borderId="0"/>
    <xf numFmtId="0" fontId="20" fillId="7" borderId="0"/>
    <xf numFmtId="0" fontId="21" fillId="0" borderId="0"/>
    <xf numFmtId="0" fontId="17" fillId="0" borderId="0"/>
    <xf numFmtId="0" fontId="18" fillId="0" borderId="0">
      <alignment horizontal="center" wrapText="1"/>
    </xf>
    <xf numFmtId="0" fontId="19" fillId="0" borderId="8"/>
    <xf numFmtId="0" fontId="19" fillId="0" borderId="0"/>
    <xf numFmtId="0" fontId="20" fillId="0" borderId="0"/>
    <xf numFmtId="0" fontId="18" fillId="0" borderId="0">
      <alignment horizontal="left" wrapText="1"/>
    </xf>
    <xf numFmtId="0" fontId="21" fillId="0" borderId="0"/>
    <xf numFmtId="0" fontId="22" fillId="0" borderId="0"/>
    <xf numFmtId="0" fontId="19" fillId="0" borderId="9"/>
    <xf numFmtId="0" fontId="23" fillId="0" borderId="10">
      <alignment horizontal="center"/>
    </xf>
    <xf numFmtId="0" fontId="20" fillId="0" borderId="11"/>
    <xf numFmtId="0" fontId="23" fillId="0" borderId="0">
      <alignment horizontal="left"/>
    </xf>
    <xf numFmtId="0" fontId="24" fillId="0" borderId="0">
      <alignment horizontal="center" vertical="top"/>
    </xf>
    <xf numFmtId="49" fontId="25" fillId="0" borderId="12">
      <alignment horizontal="right"/>
    </xf>
    <xf numFmtId="49" fontId="20" fillId="0" borderId="13">
      <alignment horizontal="center"/>
    </xf>
    <xf numFmtId="0" fontId="20" fillId="0" borderId="14"/>
    <xf numFmtId="49" fontId="20" fillId="0" borderId="0"/>
    <xf numFmtId="49" fontId="23" fillId="0" borderId="0">
      <alignment horizontal="right"/>
    </xf>
    <xf numFmtId="0" fontId="23" fillId="0" borderId="0"/>
    <xf numFmtId="0" fontId="23" fillId="0" borderId="0">
      <alignment horizontal="center"/>
    </xf>
    <xf numFmtId="0" fontId="23" fillId="0" borderId="12">
      <alignment horizontal="right"/>
    </xf>
    <xf numFmtId="165" fontId="23" fillId="0" borderId="15">
      <alignment horizontal="center"/>
    </xf>
    <xf numFmtId="49" fontId="23" fillId="0" borderId="0"/>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0" fontId="23" fillId="0" borderId="19">
      <alignment horizontal="left"/>
    </xf>
    <xf numFmtId="49" fontId="23" fillId="0" borderId="19"/>
    <xf numFmtId="0" fontId="23" fillId="0" borderId="15">
      <alignment horizontal="center"/>
    </xf>
    <xf numFmtId="49" fontId="23" fillId="0" borderId="20">
      <alignment horizontal="center"/>
    </xf>
    <xf numFmtId="0" fontId="21" fillId="0" borderId="21"/>
    <xf numFmtId="49" fontId="23" fillId="0" borderId="7">
      <alignment horizontal="center" vertical="center" wrapText="1"/>
    </xf>
    <xf numFmtId="49" fontId="23" fillId="0" borderId="22">
      <alignment horizontal="center" vertical="center" wrapText="1"/>
    </xf>
    <xf numFmtId="49" fontId="23" fillId="0" borderId="23">
      <alignment horizontal="center" vertical="center" wrapText="1"/>
    </xf>
    <xf numFmtId="49" fontId="23" fillId="0" borderId="10">
      <alignment horizontal="center" vertical="center" wrapText="1"/>
    </xf>
    <xf numFmtId="0" fontId="23" fillId="0" borderId="24">
      <alignment horizontal="left" wrapText="1"/>
    </xf>
    <xf numFmtId="49" fontId="23" fillId="0" borderId="25">
      <alignment horizontal="center" wrapText="1"/>
    </xf>
    <xf numFmtId="49" fontId="23" fillId="0" borderId="26">
      <alignment horizontal="center"/>
    </xf>
    <xf numFmtId="4" fontId="23" fillId="0" borderId="7">
      <alignment horizontal="right"/>
    </xf>
    <xf numFmtId="4" fontId="23" fillId="0" borderId="27">
      <alignment horizontal="right"/>
    </xf>
    <xf numFmtId="0" fontId="23" fillId="0" borderId="28">
      <alignment horizontal="left" wrapText="1"/>
    </xf>
    <xf numFmtId="4" fontId="23" fillId="0" borderId="29">
      <alignment horizontal="right"/>
    </xf>
    <xf numFmtId="0" fontId="23" fillId="0" borderId="30">
      <alignment horizontal="left" wrapText="1" indent="1"/>
    </xf>
    <xf numFmtId="49" fontId="23" fillId="0" borderId="31">
      <alignment horizontal="center" wrapText="1"/>
    </xf>
    <xf numFmtId="49" fontId="23" fillId="0" borderId="32">
      <alignment horizontal="center"/>
    </xf>
    <xf numFmtId="0" fontId="23" fillId="0" borderId="33">
      <alignment horizontal="left" wrapText="1" indent="1"/>
    </xf>
    <xf numFmtId="49" fontId="23" fillId="0" borderId="34">
      <alignment horizontal="center"/>
    </xf>
    <xf numFmtId="49" fontId="23" fillId="0" borderId="11">
      <alignment horizontal="center"/>
    </xf>
    <xf numFmtId="49" fontId="23" fillId="0" borderId="0">
      <alignment horizontal="center"/>
    </xf>
    <xf numFmtId="0" fontId="23" fillId="0" borderId="27">
      <alignment horizontal="left" wrapText="1" indent="2"/>
    </xf>
    <xf numFmtId="49" fontId="23" fillId="0" borderId="35">
      <alignment horizontal="center"/>
    </xf>
    <xf numFmtId="49" fontId="23" fillId="0" borderId="7">
      <alignment horizontal="center"/>
    </xf>
    <xf numFmtId="0" fontId="23" fillId="0" borderId="36">
      <alignment horizontal="left" wrapText="1" indent="2"/>
    </xf>
    <xf numFmtId="0" fontId="23" fillId="0" borderId="21"/>
    <xf numFmtId="0" fontId="23" fillId="6" borderId="21"/>
    <xf numFmtId="0" fontId="23" fillId="6" borderId="0"/>
    <xf numFmtId="0" fontId="23" fillId="0" borderId="0">
      <alignment horizontal="left" wrapText="1"/>
    </xf>
    <xf numFmtId="49" fontId="23" fillId="0" borderId="0">
      <alignment horizontal="center" wrapText="1"/>
    </xf>
    <xf numFmtId="0" fontId="23" fillId="0" borderId="8">
      <alignment horizontal="left"/>
    </xf>
    <xf numFmtId="49" fontId="23" fillId="0" borderId="8"/>
    <xf numFmtId="0" fontId="23"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17" fillId="0" borderId="36">
      <alignment horizontal="left" wrapText="1"/>
    </xf>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17" fillId="0" borderId="15">
      <alignment horizontal="left" wrapText="1"/>
    </xf>
    <xf numFmtId="0" fontId="20" fillId="0" borderId="21"/>
    <xf numFmtId="0" fontId="23" fillId="0" borderId="0">
      <alignment horizontal="center" wrapText="1"/>
    </xf>
    <xf numFmtId="0" fontId="17" fillId="0" borderId="0">
      <alignment horizontal="center"/>
    </xf>
    <xf numFmtId="0" fontId="17" fillId="0" borderId="8"/>
    <xf numFmtId="49" fontId="23" fillId="0" borderId="8">
      <alignment horizontal="left"/>
    </xf>
    <xf numFmtId="49" fontId="23" fillId="0" borderId="23">
      <alignment horizontal="center"/>
    </xf>
    <xf numFmtId="0" fontId="23" fillId="0" borderId="30">
      <alignment horizontal="left" wrapText="1"/>
    </xf>
    <xf numFmtId="49" fontId="23" fillId="0" borderId="44">
      <alignment horizontal="center"/>
    </xf>
    <xf numFmtId="0" fontId="23" fillId="0" borderId="33">
      <alignment horizontal="left" wrapText="1"/>
    </xf>
    <xf numFmtId="0" fontId="20" fillId="0" borderId="32"/>
    <xf numFmtId="0" fontId="20" fillId="0" borderId="44"/>
    <xf numFmtId="0" fontId="23" fillId="0" borderId="37">
      <alignment horizontal="left" wrapText="1" indent="1"/>
    </xf>
    <xf numFmtId="49" fontId="23" fillId="0" borderId="45">
      <alignment horizontal="center" wrapText="1"/>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0" fillId="0" borderId="19"/>
    <xf numFmtId="0" fontId="20" fillId="0" borderId="8"/>
    <xf numFmtId="0" fontId="17" fillId="0" borderId="22">
      <alignment horizontal="center" vertical="center" textRotation="90" wrapText="1"/>
    </xf>
    <xf numFmtId="0" fontId="23" fillId="0" borderId="7">
      <alignment horizontal="center" vertical="top" wrapText="1"/>
    </xf>
    <xf numFmtId="0" fontId="23" fillId="0" borderId="32">
      <alignment horizontal="center" vertical="top"/>
    </xf>
    <xf numFmtId="0" fontId="23" fillId="0" borderId="7">
      <alignment horizontal="center" vertical="top"/>
    </xf>
    <xf numFmtId="49" fontId="23" fillId="0" borderId="7">
      <alignment horizontal="center" vertical="top" wrapText="1"/>
    </xf>
    <xf numFmtId="0" fontId="17" fillId="0" borderId="46"/>
    <xf numFmtId="49" fontId="17" fillId="0" borderId="25">
      <alignment horizontal="center"/>
    </xf>
    <xf numFmtId="0" fontId="21" fillId="0" borderId="14"/>
    <xf numFmtId="49" fontId="26" fillId="0" borderId="47">
      <alignment horizontal="left" vertical="center" wrapText="1"/>
    </xf>
    <xf numFmtId="49" fontId="17" fillId="0" borderId="35">
      <alignment horizontal="center" vertical="center"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 fontId="23" fillId="0" borderId="44">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0" fontId="26" fillId="0" borderId="46">
      <alignment horizontal="left" vertical="center" wrapText="1"/>
    </xf>
    <xf numFmtId="49" fontId="23" fillId="0" borderId="51">
      <alignment horizontal="center" vertical="center" wrapText="1"/>
    </xf>
    <xf numFmtId="4" fontId="23" fillId="0" borderId="10">
      <alignment horizontal="right"/>
    </xf>
    <xf numFmtId="4" fontId="23" fillId="0" borderId="52">
      <alignment horizontal="right"/>
    </xf>
    <xf numFmtId="0" fontId="17" fillId="0" borderId="19">
      <alignment horizontal="center" vertical="center" textRotation="90" wrapText="1"/>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0" fontId="17" fillId="0" borderId="8">
      <alignment horizontal="center" vertical="center" textRotation="90" wrapTex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49" fontId="23" fillId="0" borderId="32">
      <alignment horizontal="center" vertical="center" wrapText="1"/>
    </xf>
    <xf numFmtId="0" fontId="26" fillId="0" borderId="53">
      <alignment horizontal="left" vertical="center" wrapText="1"/>
    </xf>
    <xf numFmtId="49" fontId="17" fillId="0" borderId="25">
      <alignment horizontal="center" vertical="center" wrapText="1"/>
    </xf>
    <xf numFmtId="4" fontId="23" fillId="0" borderId="54">
      <alignment horizontal="right"/>
    </xf>
    <xf numFmtId="49" fontId="23" fillId="0" borderId="55">
      <alignment horizontal="left" vertical="center" wrapText="1" indent="2"/>
    </xf>
    <xf numFmtId="0" fontId="23" fillId="0" borderId="34"/>
    <xf numFmtId="0" fontId="23" fillId="0" borderId="27"/>
    <xf numFmtId="49" fontId="23" fillId="0" borderId="56">
      <alignment horizontal="left" vertical="center" wrapText="1" indent="3"/>
    </xf>
    <xf numFmtId="4" fontId="23" fillId="0" borderId="57">
      <alignment horizontal="right"/>
    </xf>
    <xf numFmtId="49" fontId="23" fillId="0" borderId="58">
      <alignment horizontal="left" vertical="center" wrapText="1" indent="3"/>
    </xf>
    <xf numFmtId="49" fontId="23" fillId="0" borderId="59">
      <alignment horizontal="left" vertical="center" wrapText="1" indent="3"/>
    </xf>
    <xf numFmtId="49" fontId="23" fillId="0" borderId="60">
      <alignment horizontal="center" vertical="center" wrapText="1"/>
    </xf>
    <xf numFmtId="4" fontId="23" fillId="0" borderId="61">
      <alignment horizontal="right"/>
    </xf>
    <xf numFmtId="0" fontId="17" fillId="0" borderId="19">
      <alignment horizontal="center" vertical="center" textRotation="90"/>
    </xf>
    <xf numFmtId="4" fontId="23" fillId="0" borderId="0">
      <alignment horizontal="right"/>
    </xf>
    <xf numFmtId="0" fontId="17" fillId="0" borderId="8">
      <alignment horizontal="center" vertical="center" textRotation="90"/>
    </xf>
    <xf numFmtId="0" fontId="17" fillId="0" borderId="22">
      <alignment horizontal="center" vertical="center" textRotation="90"/>
    </xf>
    <xf numFmtId="0" fontId="23" fillId="0" borderId="44"/>
    <xf numFmtId="49" fontId="23" fillId="0" borderId="62">
      <alignment horizontal="center" vertical="center" wrapText="1"/>
    </xf>
    <xf numFmtId="0" fontId="23" fillId="0" borderId="63"/>
    <xf numFmtId="0" fontId="23" fillId="0" borderId="64"/>
    <xf numFmtId="0" fontId="17" fillId="0" borderId="7">
      <alignment horizontal="center" vertical="center" textRotation="90"/>
    </xf>
    <xf numFmtId="49" fontId="26" fillId="0" borderId="53">
      <alignment horizontal="left" vertical="center" wrapText="1"/>
    </xf>
    <xf numFmtId="0" fontId="17" fillId="0" borderId="45">
      <alignment horizontal="center" vertical="center"/>
    </xf>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1">
      <alignment horizontal="center" vertical="center"/>
    </xf>
    <xf numFmtId="0" fontId="17" fillId="0" borderId="25">
      <alignment horizontal="center" vertical="center"/>
    </xf>
    <xf numFmtId="49" fontId="17" fillId="0" borderId="35">
      <alignment horizontal="center" vertical="center"/>
    </xf>
    <xf numFmtId="49" fontId="23" fillId="0" borderId="62">
      <alignment horizontal="center" vertical="center"/>
    </xf>
    <xf numFmtId="49" fontId="23" fillId="0" borderId="45">
      <alignment horizontal="center" vertical="center"/>
    </xf>
    <xf numFmtId="49" fontId="23" fillId="0" borderId="35">
      <alignment horizontal="center" vertical="center"/>
    </xf>
    <xf numFmtId="49" fontId="23" fillId="0" borderId="51">
      <alignment horizontal="center" vertical="center"/>
    </xf>
    <xf numFmtId="49" fontId="23" fillId="0" borderId="8">
      <alignment horizontal="center" wrapText="1"/>
    </xf>
    <xf numFmtId="0" fontId="23" fillId="0" borderId="8">
      <alignment horizontal="center"/>
    </xf>
    <xf numFmtId="49" fontId="23" fillId="0" borderId="0">
      <alignment horizontal="left"/>
    </xf>
    <xf numFmtId="0" fontId="23" fillId="0" borderId="19">
      <alignment horizontal="center"/>
    </xf>
    <xf numFmtId="49" fontId="23" fillId="0" borderId="19">
      <alignment horizontal="center"/>
    </xf>
    <xf numFmtId="0" fontId="27" fillId="0" borderId="8">
      <alignment wrapText="1"/>
    </xf>
    <xf numFmtId="0" fontId="28" fillId="0" borderId="8"/>
    <xf numFmtId="0" fontId="27" fillId="0" borderId="7">
      <alignment wrapText="1"/>
    </xf>
    <xf numFmtId="0" fontId="27" fillId="0" borderId="19">
      <alignment wrapText="1"/>
    </xf>
    <xf numFmtId="0" fontId="28" fillId="0" borderId="19"/>
    <xf numFmtId="0" fontId="21" fillId="0" borderId="0"/>
    <xf numFmtId="0" fontId="21" fillId="0" borderId="0"/>
    <xf numFmtId="0" fontId="20" fillId="7" borderId="0"/>
    <xf numFmtId="0" fontId="21" fillId="0" borderId="0"/>
    <xf numFmtId="0" fontId="17" fillId="0" borderId="0"/>
    <xf numFmtId="0" fontId="18" fillId="0" borderId="0">
      <alignment horizontal="center" wrapText="1"/>
    </xf>
    <xf numFmtId="0" fontId="19" fillId="0" borderId="8"/>
    <xf numFmtId="0" fontId="19" fillId="0" borderId="0"/>
    <xf numFmtId="0" fontId="20" fillId="0" borderId="0"/>
    <xf numFmtId="0" fontId="18" fillId="0" borderId="0">
      <alignment horizontal="left" wrapText="1"/>
    </xf>
    <xf numFmtId="0" fontId="21" fillId="0" borderId="0"/>
    <xf numFmtId="0" fontId="22" fillId="0" borderId="0"/>
    <xf numFmtId="0" fontId="19" fillId="0" borderId="9"/>
    <xf numFmtId="0" fontId="23" fillId="0" borderId="10">
      <alignment horizontal="center"/>
    </xf>
    <xf numFmtId="0" fontId="20" fillId="0" borderId="11"/>
    <xf numFmtId="0" fontId="23" fillId="0" borderId="0">
      <alignment horizontal="left"/>
    </xf>
    <xf numFmtId="0" fontId="24" fillId="0" borderId="0">
      <alignment horizontal="center" vertical="top"/>
    </xf>
    <xf numFmtId="49" fontId="25" fillId="0" borderId="12">
      <alignment horizontal="right"/>
    </xf>
    <xf numFmtId="49" fontId="20" fillId="0" borderId="13">
      <alignment horizontal="center"/>
    </xf>
    <xf numFmtId="0" fontId="20" fillId="0" borderId="14"/>
    <xf numFmtId="49" fontId="20" fillId="0" borderId="0"/>
    <xf numFmtId="49" fontId="23" fillId="0" borderId="0">
      <alignment horizontal="right"/>
    </xf>
    <xf numFmtId="0" fontId="23" fillId="0" borderId="0"/>
    <xf numFmtId="0" fontId="23" fillId="0" borderId="0">
      <alignment horizontal="center"/>
    </xf>
    <xf numFmtId="0" fontId="23" fillId="0" borderId="12">
      <alignment horizontal="right"/>
    </xf>
    <xf numFmtId="165" fontId="23" fillId="0" borderId="15">
      <alignment horizontal="center"/>
    </xf>
    <xf numFmtId="49" fontId="23" fillId="0" borderId="0"/>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0" fontId="23" fillId="0" borderId="19">
      <alignment horizontal="left"/>
    </xf>
    <xf numFmtId="49" fontId="23" fillId="0" borderId="19"/>
    <xf numFmtId="0" fontId="23" fillId="0" borderId="15">
      <alignment horizontal="center"/>
    </xf>
    <xf numFmtId="49" fontId="23" fillId="0" borderId="20">
      <alignment horizontal="center"/>
    </xf>
    <xf numFmtId="0" fontId="21" fillId="0" borderId="21"/>
    <xf numFmtId="49" fontId="23" fillId="0" borderId="7">
      <alignment horizontal="center" vertical="center" wrapText="1"/>
    </xf>
    <xf numFmtId="49" fontId="23" fillId="0" borderId="22">
      <alignment horizontal="center" vertical="center" wrapText="1"/>
    </xf>
    <xf numFmtId="49" fontId="23" fillId="0" borderId="23">
      <alignment horizontal="center" vertical="center" wrapText="1"/>
    </xf>
    <xf numFmtId="49" fontId="23" fillId="0" borderId="10">
      <alignment horizontal="center" vertical="center" wrapText="1"/>
    </xf>
    <xf numFmtId="0" fontId="23" fillId="0" borderId="24">
      <alignment horizontal="left" wrapText="1"/>
    </xf>
    <xf numFmtId="49" fontId="23" fillId="0" borderId="25">
      <alignment horizontal="center" wrapText="1"/>
    </xf>
    <xf numFmtId="49" fontId="23" fillId="0" borderId="26">
      <alignment horizontal="center"/>
    </xf>
    <xf numFmtId="4" fontId="23" fillId="0" borderId="7">
      <alignment horizontal="right"/>
    </xf>
    <xf numFmtId="4" fontId="23" fillId="0" borderId="27">
      <alignment horizontal="right"/>
    </xf>
    <xf numFmtId="0" fontId="23" fillId="0" borderId="28">
      <alignment horizontal="left" wrapText="1"/>
    </xf>
    <xf numFmtId="4" fontId="23" fillId="0" borderId="29">
      <alignment horizontal="right"/>
    </xf>
    <xf numFmtId="0" fontId="23" fillId="0" borderId="30">
      <alignment horizontal="left" wrapText="1" indent="1"/>
    </xf>
    <xf numFmtId="49" fontId="23" fillId="0" borderId="31">
      <alignment horizontal="center" wrapText="1"/>
    </xf>
    <xf numFmtId="49" fontId="23" fillId="0" borderId="32">
      <alignment horizontal="center"/>
    </xf>
    <xf numFmtId="0" fontId="23" fillId="0" borderId="33">
      <alignment horizontal="left" wrapText="1" indent="1"/>
    </xf>
    <xf numFmtId="49" fontId="23" fillId="0" borderId="34">
      <alignment horizontal="center"/>
    </xf>
    <xf numFmtId="49" fontId="23" fillId="0" borderId="11">
      <alignment horizontal="center"/>
    </xf>
    <xf numFmtId="49" fontId="23" fillId="0" borderId="0">
      <alignment horizontal="center"/>
    </xf>
    <xf numFmtId="0" fontId="23" fillId="0" borderId="27">
      <alignment horizontal="left" wrapText="1" indent="2"/>
    </xf>
    <xf numFmtId="49" fontId="23" fillId="0" borderId="35">
      <alignment horizontal="center"/>
    </xf>
    <xf numFmtId="49" fontId="23" fillId="0" borderId="7">
      <alignment horizontal="center"/>
    </xf>
    <xf numFmtId="0" fontId="23" fillId="0" borderId="36">
      <alignment horizontal="left" wrapText="1" indent="2"/>
    </xf>
    <xf numFmtId="0" fontId="23" fillId="0" borderId="21"/>
    <xf numFmtId="0" fontId="23" fillId="6" borderId="21"/>
    <xf numFmtId="0" fontId="23" fillId="6" borderId="0"/>
    <xf numFmtId="0" fontId="23" fillId="0" borderId="0">
      <alignment horizontal="left" wrapText="1"/>
    </xf>
    <xf numFmtId="49" fontId="23" fillId="0" borderId="0">
      <alignment horizontal="center" wrapText="1"/>
    </xf>
    <xf numFmtId="0" fontId="23" fillId="0" borderId="8">
      <alignment horizontal="left"/>
    </xf>
    <xf numFmtId="49" fontId="23" fillId="0" borderId="8"/>
    <xf numFmtId="0" fontId="23"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17" fillId="0" borderId="36">
      <alignment horizontal="left" wrapText="1"/>
    </xf>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17" fillId="0" borderId="15">
      <alignment horizontal="left" wrapText="1"/>
    </xf>
    <xf numFmtId="0" fontId="20" fillId="0" borderId="21"/>
    <xf numFmtId="0" fontId="23" fillId="0" borderId="0">
      <alignment horizontal="center" wrapText="1"/>
    </xf>
    <xf numFmtId="0" fontId="17" fillId="0" borderId="0">
      <alignment horizontal="center"/>
    </xf>
    <xf numFmtId="0" fontId="17" fillId="0" borderId="8"/>
    <xf numFmtId="49" fontId="23" fillId="0" borderId="8">
      <alignment horizontal="left"/>
    </xf>
    <xf numFmtId="49" fontId="23" fillId="0" borderId="23">
      <alignment horizontal="center"/>
    </xf>
    <xf numFmtId="0" fontId="23" fillId="0" borderId="30">
      <alignment horizontal="left" wrapText="1"/>
    </xf>
    <xf numFmtId="49" fontId="23" fillId="0" borderId="44">
      <alignment horizontal="center"/>
    </xf>
    <xf numFmtId="0" fontId="23" fillId="0" borderId="33">
      <alignment horizontal="left" wrapText="1"/>
    </xf>
    <xf numFmtId="0" fontId="20" fillId="0" borderId="32"/>
    <xf numFmtId="0" fontId="20" fillId="0" borderId="44"/>
    <xf numFmtId="0" fontId="23" fillId="0" borderId="37">
      <alignment horizontal="left" wrapText="1" indent="1"/>
    </xf>
    <xf numFmtId="49" fontId="23" fillId="0" borderId="45">
      <alignment horizontal="center" wrapText="1"/>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0" fillId="0" borderId="19"/>
    <xf numFmtId="0" fontId="20" fillId="0" borderId="8"/>
    <xf numFmtId="0" fontId="17" fillId="0" borderId="22">
      <alignment horizontal="center" vertical="center" textRotation="90" wrapText="1"/>
    </xf>
    <xf numFmtId="0" fontId="23" fillId="0" borderId="7">
      <alignment horizontal="center" vertical="top" wrapText="1"/>
    </xf>
    <xf numFmtId="0" fontId="23" fillId="0" borderId="32">
      <alignment horizontal="center" vertical="top"/>
    </xf>
    <xf numFmtId="0" fontId="23" fillId="0" borderId="7">
      <alignment horizontal="center" vertical="top"/>
    </xf>
    <xf numFmtId="49" fontId="23" fillId="0" borderId="7">
      <alignment horizontal="center" vertical="top" wrapText="1"/>
    </xf>
    <xf numFmtId="0" fontId="17" fillId="0" borderId="46"/>
    <xf numFmtId="49" fontId="17" fillId="0" borderId="25">
      <alignment horizontal="center"/>
    </xf>
    <xf numFmtId="0" fontId="21" fillId="0" borderId="14"/>
    <xf numFmtId="49" fontId="26" fillId="0" borderId="47">
      <alignment horizontal="left" vertical="center" wrapText="1"/>
    </xf>
    <xf numFmtId="49" fontId="17" fillId="0" borderId="35">
      <alignment horizontal="center" vertical="center"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 fontId="23" fillId="0" borderId="44">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0" fontId="26" fillId="0" borderId="46">
      <alignment horizontal="left" vertical="center" wrapText="1"/>
    </xf>
    <xf numFmtId="49" fontId="23" fillId="0" borderId="51">
      <alignment horizontal="center" vertical="center" wrapText="1"/>
    </xf>
    <xf numFmtId="4" fontId="23" fillId="0" borderId="10">
      <alignment horizontal="right"/>
    </xf>
    <xf numFmtId="4" fontId="23" fillId="0" borderId="52">
      <alignment horizontal="right"/>
    </xf>
    <xf numFmtId="0" fontId="17" fillId="0" borderId="19">
      <alignment horizontal="center" vertical="center" textRotation="90" wrapText="1"/>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0" fontId="17" fillId="0" borderId="8">
      <alignment horizontal="center" vertical="center" textRotation="90" wrapTex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49" fontId="23" fillId="0" borderId="32">
      <alignment horizontal="center" vertical="center" wrapText="1"/>
    </xf>
    <xf numFmtId="0" fontId="26" fillId="0" borderId="53">
      <alignment horizontal="left" vertical="center" wrapText="1"/>
    </xf>
    <xf numFmtId="49" fontId="17" fillId="0" borderId="25">
      <alignment horizontal="center" vertical="center" wrapText="1"/>
    </xf>
    <xf numFmtId="4" fontId="23" fillId="0" borderId="54">
      <alignment horizontal="right"/>
    </xf>
    <xf numFmtId="49" fontId="23" fillId="0" borderId="55">
      <alignment horizontal="left" vertical="center" wrapText="1" indent="2"/>
    </xf>
    <xf numFmtId="0" fontId="23" fillId="0" borderId="34"/>
    <xf numFmtId="0" fontId="23" fillId="0" borderId="27"/>
    <xf numFmtId="49" fontId="23" fillId="0" borderId="56">
      <alignment horizontal="left" vertical="center" wrapText="1" indent="3"/>
    </xf>
    <xf numFmtId="4" fontId="23" fillId="0" borderId="57">
      <alignment horizontal="right"/>
    </xf>
    <xf numFmtId="49" fontId="23" fillId="0" borderId="58">
      <alignment horizontal="left" vertical="center" wrapText="1" indent="3"/>
    </xf>
    <xf numFmtId="49" fontId="23" fillId="0" borderId="59">
      <alignment horizontal="left" vertical="center" wrapText="1" indent="3"/>
    </xf>
    <xf numFmtId="49" fontId="23" fillId="0" borderId="60">
      <alignment horizontal="center" vertical="center" wrapText="1"/>
    </xf>
    <xf numFmtId="4" fontId="23" fillId="0" borderId="61">
      <alignment horizontal="right"/>
    </xf>
    <xf numFmtId="0" fontId="17" fillId="0" borderId="19">
      <alignment horizontal="center" vertical="center" textRotation="90"/>
    </xf>
    <xf numFmtId="4" fontId="23" fillId="0" borderId="0">
      <alignment horizontal="right"/>
    </xf>
    <xf numFmtId="0" fontId="17" fillId="0" borderId="8">
      <alignment horizontal="center" vertical="center" textRotation="90"/>
    </xf>
    <xf numFmtId="0" fontId="17" fillId="0" borderId="22">
      <alignment horizontal="center" vertical="center" textRotation="90"/>
    </xf>
    <xf numFmtId="0" fontId="23" fillId="0" borderId="44"/>
    <xf numFmtId="49" fontId="23" fillId="0" borderId="62">
      <alignment horizontal="center" vertical="center" wrapText="1"/>
    </xf>
    <xf numFmtId="0" fontId="23" fillId="0" borderId="63"/>
    <xf numFmtId="0" fontId="23" fillId="0" borderId="64"/>
    <xf numFmtId="0" fontId="17" fillId="0" borderId="7">
      <alignment horizontal="center" vertical="center" textRotation="90"/>
    </xf>
    <xf numFmtId="49" fontId="26" fillId="0" borderId="53">
      <alignment horizontal="left" vertical="center" wrapText="1"/>
    </xf>
    <xf numFmtId="0" fontId="17" fillId="0" borderId="45">
      <alignment horizontal="center" vertical="center"/>
    </xf>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1">
      <alignment horizontal="center" vertical="center"/>
    </xf>
    <xf numFmtId="0" fontId="17" fillId="0" borderId="25">
      <alignment horizontal="center" vertical="center"/>
    </xf>
    <xf numFmtId="49" fontId="17" fillId="0" borderId="35">
      <alignment horizontal="center" vertical="center"/>
    </xf>
    <xf numFmtId="49" fontId="23" fillId="0" borderId="62">
      <alignment horizontal="center" vertical="center"/>
    </xf>
    <xf numFmtId="49" fontId="23" fillId="0" borderId="45">
      <alignment horizontal="center" vertical="center"/>
    </xf>
    <xf numFmtId="49" fontId="23" fillId="0" borderId="35">
      <alignment horizontal="center" vertical="center"/>
    </xf>
    <xf numFmtId="49" fontId="23" fillId="0" borderId="51">
      <alignment horizontal="center" vertical="center"/>
    </xf>
    <xf numFmtId="49" fontId="23" fillId="0" borderId="8">
      <alignment horizontal="center" wrapText="1"/>
    </xf>
    <xf numFmtId="0" fontId="23" fillId="0" borderId="8">
      <alignment horizontal="center"/>
    </xf>
    <xf numFmtId="49" fontId="23" fillId="0" borderId="0">
      <alignment horizontal="left"/>
    </xf>
    <xf numFmtId="0" fontId="23" fillId="0" borderId="19">
      <alignment horizontal="center"/>
    </xf>
    <xf numFmtId="49" fontId="23" fillId="0" borderId="19">
      <alignment horizontal="center"/>
    </xf>
    <xf numFmtId="0" fontId="27" fillId="0" borderId="8">
      <alignment wrapText="1"/>
    </xf>
    <xf numFmtId="0" fontId="28" fillId="0" borderId="8"/>
    <xf numFmtId="0" fontId="27" fillId="0" borderId="7">
      <alignment wrapText="1"/>
    </xf>
    <xf numFmtId="0" fontId="27" fillId="0" borderId="19">
      <alignment wrapText="1"/>
    </xf>
    <xf numFmtId="0" fontId="28" fillId="0" borderId="19"/>
    <xf numFmtId="0" fontId="21" fillId="0" borderId="0"/>
    <xf numFmtId="0" fontId="21" fillId="0" borderId="0"/>
    <xf numFmtId="0" fontId="20" fillId="7" borderId="0"/>
    <xf numFmtId="0" fontId="21" fillId="0" borderId="0"/>
    <xf numFmtId="0" fontId="16" fillId="0" borderId="0"/>
    <xf numFmtId="0" fontId="35" fillId="0" borderId="0"/>
    <xf numFmtId="0" fontId="36" fillId="0" borderId="0">
      <alignment horizontal="center" wrapText="1"/>
    </xf>
    <xf numFmtId="0" fontId="37" fillId="0" borderId="8"/>
    <xf numFmtId="0" fontId="37" fillId="0" borderId="0"/>
    <xf numFmtId="0" fontId="38" fillId="0" borderId="0"/>
    <xf numFmtId="0" fontId="36" fillId="0" borderId="0">
      <alignment horizontal="left" wrapText="1"/>
    </xf>
    <xf numFmtId="0" fontId="39" fillId="0" borderId="0"/>
    <xf numFmtId="0" fontId="40" fillId="0" borderId="0"/>
    <xf numFmtId="0" fontId="37" fillId="0" borderId="9"/>
    <xf numFmtId="0" fontId="41" fillId="0" borderId="10">
      <alignment horizontal="center"/>
    </xf>
    <xf numFmtId="0" fontId="38" fillId="0" borderId="11"/>
    <xf numFmtId="0" fontId="41" fillId="0" borderId="0">
      <alignment horizontal="left"/>
    </xf>
    <xf numFmtId="0" fontId="42" fillId="0" borderId="0">
      <alignment horizontal="center" vertical="top"/>
    </xf>
    <xf numFmtId="49" fontId="43" fillId="0" borderId="12">
      <alignment horizontal="right"/>
    </xf>
    <xf numFmtId="49" fontId="38" fillId="0" borderId="13">
      <alignment horizontal="center"/>
    </xf>
    <xf numFmtId="0" fontId="38" fillId="0" borderId="14"/>
    <xf numFmtId="49" fontId="38" fillId="0" borderId="0"/>
    <xf numFmtId="49" fontId="41" fillId="0" borderId="0">
      <alignment horizontal="right"/>
    </xf>
    <xf numFmtId="0" fontId="41" fillId="0" borderId="0"/>
    <xf numFmtId="0" fontId="41" fillId="0" borderId="0">
      <alignment horizontal="center"/>
    </xf>
    <xf numFmtId="0" fontId="41" fillId="0" borderId="12">
      <alignment horizontal="right"/>
    </xf>
    <xf numFmtId="165" fontId="41" fillId="0" borderId="15">
      <alignment horizontal="center"/>
    </xf>
    <xf numFmtId="49" fontId="41" fillId="0" borderId="0"/>
    <xf numFmtId="0" fontId="41" fillId="0" borderId="0">
      <alignment horizontal="right"/>
    </xf>
    <xf numFmtId="0" fontId="41" fillId="0" borderId="16">
      <alignment horizontal="center"/>
    </xf>
    <xf numFmtId="0" fontId="41" fillId="0" borderId="8">
      <alignment wrapText="1"/>
    </xf>
    <xf numFmtId="49" fontId="41" fillId="0" borderId="17">
      <alignment horizontal="center"/>
    </xf>
    <xf numFmtId="0" fontId="41" fillId="0" borderId="18">
      <alignment wrapText="1"/>
    </xf>
    <xf numFmtId="49" fontId="41" fillId="0" borderId="15">
      <alignment horizontal="center"/>
    </xf>
    <xf numFmtId="0" fontId="41" fillId="0" borderId="19">
      <alignment horizontal="left"/>
    </xf>
    <xf numFmtId="49" fontId="41" fillId="0" borderId="19"/>
    <xf numFmtId="0" fontId="41" fillId="0" borderId="15">
      <alignment horizontal="center"/>
    </xf>
    <xf numFmtId="49" fontId="41" fillId="0" borderId="20">
      <alignment horizontal="center"/>
    </xf>
    <xf numFmtId="0" fontId="39" fillId="0" borderId="21"/>
    <xf numFmtId="49" fontId="41" fillId="0" borderId="7">
      <alignment horizontal="center" vertical="center" wrapText="1"/>
    </xf>
    <xf numFmtId="49" fontId="41" fillId="0" borderId="22">
      <alignment horizontal="center" vertical="center" wrapText="1"/>
    </xf>
    <xf numFmtId="49" fontId="41" fillId="0" borderId="23">
      <alignment horizontal="center" vertical="center" wrapText="1"/>
    </xf>
    <xf numFmtId="49" fontId="41" fillId="0" borderId="10">
      <alignment horizontal="center" vertical="center" wrapText="1"/>
    </xf>
    <xf numFmtId="0" fontId="41" fillId="0" borderId="24">
      <alignment horizontal="left" wrapText="1"/>
    </xf>
    <xf numFmtId="49" fontId="41" fillId="0" borderId="25">
      <alignment horizontal="center" wrapText="1"/>
    </xf>
    <xf numFmtId="49" fontId="41" fillId="0" borderId="26">
      <alignment horizontal="center"/>
    </xf>
    <xf numFmtId="4" fontId="41" fillId="0" borderId="7">
      <alignment horizontal="right"/>
    </xf>
    <xf numFmtId="4" fontId="41" fillId="0" borderId="27">
      <alignment horizontal="right"/>
    </xf>
    <xf numFmtId="0" fontId="41" fillId="0" borderId="28">
      <alignment horizontal="left" wrapText="1"/>
    </xf>
    <xf numFmtId="4" fontId="41" fillId="0" borderId="29">
      <alignment horizontal="right"/>
    </xf>
    <xf numFmtId="0" fontId="41" fillId="0" borderId="30">
      <alignment horizontal="left" wrapText="1" indent="1"/>
    </xf>
    <xf numFmtId="49" fontId="41" fillId="0" borderId="31">
      <alignment horizontal="center" wrapText="1"/>
    </xf>
    <xf numFmtId="49" fontId="41" fillId="0" borderId="32">
      <alignment horizontal="center"/>
    </xf>
    <xf numFmtId="0" fontId="41" fillId="0" borderId="33">
      <alignment horizontal="left" wrapText="1" indent="1"/>
    </xf>
    <xf numFmtId="49" fontId="41" fillId="0" borderId="34">
      <alignment horizontal="center"/>
    </xf>
    <xf numFmtId="49" fontId="41" fillId="0" borderId="11">
      <alignment horizontal="center"/>
    </xf>
    <xf numFmtId="49" fontId="41" fillId="0" borderId="0">
      <alignment horizontal="center"/>
    </xf>
    <xf numFmtId="0" fontId="41" fillId="0" borderId="27">
      <alignment horizontal="left" wrapText="1" indent="2"/>
    </xf>
    <xf numFmtId="49" fontId="41" fillId="0" borderId="35">
      <alignment horizontal="center"/>
    </xf>
    <xf numFmtId="49" fontId="41" fillId="0" borderId="7">
      <alignment horizontal="center"/>
    </xf>
    <xf numFmtId="0" fontId="41" fillId="0" borderId="36">
      <alignment horizontal="left" wrapText="1" indent="2"/>
    </xf>
    <xf numFmtId="0" fontId="41" fillId="0" borderId="21"/>
    <xf numFmtId="0" fontId="41" fillId="6" borderId="21"/>
    <xf numFmtId="0" fontId="41" fillId="6" borderId="0"/>
    <xf numFmtId="0" fontId="41" fillId="0" borderId="0">
      <alignment horizontal="left" wrapText="1"/>
    </xf>
    <xf numFmtId="49" fontId="41" fillId="0" borderId="0">
      <alignment horizontal="center" wrapText="1"/>
    </xf>
    <xf numFmtId="0" fontId="41" fillId="0" borderId="8">
      <alignment horizontal="left"/>
    </xf>
    <xf numFmtId="49" fontId="41" fillId="0" borderId="8"/>
    <xf numFmtId="0" fontId="41" fillId="0" borderId="8"/>
    <xf numFmtId="0" fontId="41" fillId="0" borderId="37">
      <alignment horizontal="left" wrapText="1"/>
    </xf>
    <xf numFmtId="49" fontId="41" fillId="0" borderId="26">
      <alignment horizontal="center" wrapText="1"/>
    </xf>
    <xf numFmtId="4" fontId="41" fillId="0" borderId="23">
      <alignment horizontal="right"/>
    </xf>
    <xf numFmtId="4" fontId="41" fillId="0" borderId="38">
      <alignment horizontal="right"/>
    </xf>
    <xf numFmtId="0" fontId="41" fillId="0" borderId="39">
      <alignment horizontal="left" wrapText="1"/>
    </xf>
    <xf numFmtId="49" fontId="41" fillId="0" borderId="35">
      <alignment horizontal="center" wrapText="1"/>
    </xf>
    <xf numFmtId="49" fontId="41" fillId="0" borderId="27">
      <alignment horizontal="center"/>
    </xf>
    <xf numFmtId="0" fontId="41" fillId="0" borderId="18"/>
    <xf numFmtId="0" fontId="41" fillId="0" borderId="40"/>
    <xf numFmtId="0" fontId="35" fillId="0" borderId="36">
      <alignment horizontal="left" wrapText="1"/>
    </xf>
    <xf numFmtId="0" fontId="41" fillId="0" borderId="41">
      <alignment horizontal="center" wrapText="1"/>
    </xf>
    <xf numFmtId="49" fontId="41" fillId="0" borderId="42">
      <alignment horizontal="center" wrapText="1"/>
    </xf>
    <xf numFmtId="4" fontId="41" fillId="0" borderId="26">
      <alignment horizontal="right"/>
    </xf>
    <xf numFmtId="4" fontId="41" fillId="0" borderId="43">
      <alignment horizontal="right"/>
    </xf>
    <xf numFmtId="0" fontId="35" fillId="0" borderId="15">
      <alignment horizontal="left" wrapText="1"/>
    </xf>
    <xf numFmtId="0" fontId="38" fillId="0" borderId="21"/>
    <xf numFmtId="0" fontId="41" fillId="0" borderId="0">
      <alignment horizontal="center" wrapText="1"/>
    </xf>
    <xf numFmtId="0" fontId="35" fillId="0" borderId="0">
      <alignment horizontal="center"/>
    </xf>
    <xf numFmtId="0" fontId="35" fillId="0" borderId="8"/>
    <xf numFmtId="49" fontId="41" fillId="0" borderId="8">
      <alignment horizontal="left"/>
    </xf>
    <xf numFmtId="49" fontId="41" fillId="0" borderId="23">
      <alignment horizontal="center"/>
    </xf>
    <xf numFmtId="0" fontId="41" fillId="0" borderId="30">
      <alignment horizontal="left" wrapText="1"/>
    </xf>
    <xf numFmtId="49" fontId="41" fillId="0" borderId="44">
      <alignment horizontal="center"/>
    </xf>
    <xf numFmtId="0" fontId="41" fillId="0" borderId="33">
      <alignment horizontal="left" wrapText="1"/>
    </xf>
    <xf numFmtId="0" fontId="38" fillId="0" borderId="32"/>
    <xf numFmtId="0" fontId="38" fillId="0" borderId="44"/>
    <xf numFmtId="0" fontId="41" fillId="0" borderId="37">
      <alignment horizontal="left" wrapText="1" indent="1"/>
    </xf>
    <xf numFmtId="49" fontId="41" fillId="0" borderId="45">
      <alignment horizontal="center" wrapText="1"/>
    </xf>
    <xf numFmtId="0" fontId="41" fillId="0" borderId="39">
      <alignment horizontal="left" wrapText="1" indent="1"/>
    </xf>
    <xf numFmtId="0" fontId="41" fillId="0" borderId="30">
      <alignment horizontal="left" wrapText="1" indent="2"/>
    </xf>
    <xf numFmtId="0" fontId="41" fillId="0" borderId="33">
      <alignment horizontal="left" wrapText="1" indent="2"/>
    </xf>
    <xf numFmtId="49" fontId="41" fillId="0" borderId="45">
      <alignment horizontal="center"/>
    </xf>
    <xf numFmtId="0" fontId="38" fillId="0" borderId="19"/>
    <xf numFmtId="0" fontId="38" fillId="0" borderId="8"/>
    <xf numFmtId="0" fontId="35" fillId="0" borderId="22">
      <alignment horizontal="center" vertical="center" textRotation="90" wrapText="1"/>
    </xf>
    <xf numFmtId="0" fontId="41" fillId="0" borderId="7">
      <alignment horizontal="center" vertical="top" wrapText="1"/>
    </xf>
    <xf numFmtId="0" fontId="41" fillId="0" borderId="32">
      <alignment horizontal="center" vertical="top"/>
    </xf>
    <xf numFmtId="0" fontId="41" fillId="0" borderId="7">
      <alignment horizontal="center" vertical="top"/>
    </xf>
    <xf numFmtId="49" fontId="41" fillId="0" borderId="7">
      <alignment horizontal="center" vertical="top" wrapText="1"/>
    </xf>
    <xf numFmtId="0" fontId="35" fillId="0" borderId="46"/>
    <xf numFmtId="49" fontId="35" fillId="0" borderId="25">
      <alignment horizontal="center"/>
    </xf>
    <xf numFmtId="0" fontId="39" fillId="0" borderId="14"/>
    <xf numFmtId="49" fontId="44" fillId="0" borderId="47">
      <alignment horizontal="left" vertical="center" wrapText="1"/>
    </xf>
    <xf numFmtId="49" fontId="35" fillId="0" borderId="35">
      <alignment horizontal="center" vertical="center" wrapText="1"/>
    </xf>
    <xf numFmtId="49" fontId="41" fillId="0" borderId="48">
      <alignment horizontal="left" vertical="center" wrapText="1" indent="2"/>
    </xf>
    <xf numFmtId="49" fontId="41" fillId="0" borderId="31">
      <alignment horizontal="center" vertical="center" wrapText="1"/>
    </xf>
    <xf numFmtId="0" fontId="41" fillId="0" borderId="32"/>
    <xf numFmtId="4" fontId="41" fillId="0" borderId="32">
      <alignment horizontal="right"/>
    </xf>
    <xf numFmtId="4" fontId="41" fillId="0" borderId="44">
      <alignment horizontal="right"/>
    </xf>
    <xf numFmtId="49" fontId="41" fillId="0" borderId="49">
      <alignment horizontal="left" vertical="center" wrapText="1" indent="3"/>
    </xf>
    <xf numFmtId="49" fontId="41" fillId="0" borderId="45">
      <alignment horizontal="center" vertical="center" wrapText="1"/>
    </xf>
    <xf numFmtId="49" fontId="41" fillId="0" borderId="47">
      <alignment horizontal="left" vertical="center" wrapText="1" indent="3"/>
    </xf>
    <xf numFmtId="49" fontId="41" fillId="0" borderId="35">
      <alignment horizontal="center" vertical="center" wrapText="1"/>
    </xf>
    <xf numFmtId="49" fontId="41" fillId="0" borderId="50">
      <alignment horizontal="left" vertical="center" wrapText="1" indent="3"/>
    </xf>
    <xf numFmtId="0" fontId="44" fillId="0" borderId="46">
      <alignment horizontal="left" vertical="center" wrapText="1"/>
    </xf>
    <xf numFmtId="49" fontId="41" fillId="0" borderId="51">
      <alignment horizontal="center" vertical="center" wrapText="1"/>
    </xf>
    <xf numFmtId="4" fontId="41" fillId="0" borderId="10">
      <alignment horizontal="right"/>
    </xf>
    <xf numFmtId="4" fontId="41" fillId="0" borderId="52">
      <alignment horizontal="right"/>
    </xf>
    <xf numFmtId="0" fontId="35" fillId="0" borderId="19">
      <alignment horizontal="center" vertical="center" textRotation="90" wrapText="1"/>
    </xf>
    <xf numFmtId="49" fontId="41" fillId="0" borderId="19">
      <alignment horizontal="left" vertical="center" wrapText="1" indent="3"/>
    </xf>
    <xf numFmtId="49" fontId="41" fillId="0" borderId="21">
      <alignment horizontal="center" vertical="center" wrapText="1"/>
    </xf>
    <xf numFmtId="4" fontId="41" fillId="0" borderId="21">
      <alignment horizontal="right"/>
    </xf>
    <xf numFmtId="0" fontId="41" fillId="0" borderId="0">
      <alignment vertical="center"/>
    </xf>
    <xf numFmtId="49" fontId="41" fillId="0" borderId="0">
      <alignment horizontal="left" vertical="center" wrapText="1" indent="3"/>
    </xf>
    <xf numFmtId="49" fontId="41" fillId="0" borderId="0">
      <alignment horizontal="center" vertical="center" wrapText="1"/>
    </xf>
    <xf numFmtId="4" fontId="41" fillId="0" borderId="0">
      <alignment horizontal="right" shrinkToFit="1"/>
    </xf>
    <xf numFmtId="0" fontId="35" fillId="0" borderId="8">
      <alignment horizontal="center" vertical="center" textRotation="90" wrapText="1"/>
    </xf>
    <xf numFmtId="49" fontId="41" fillId="0" borderId="8">
      <alignment horizontal="left" vertical="center" wrapText="1" indent="3"/>
    </xf>
    <xf numFmtId="49" fontId="41" fillId="0" borderId="8">
      <alignment horizontal="center" vertical="center" wrapText="1"/>
    </xf>
    <xf numFmtId="4" fontId="41" fillId="0" borderId="8">
      <alignment horizontal="right"/>
    </xf>
    <xf numFmtId="49" fontId="41" fillId="0" borderId="32">
      <alignment horizontal="center" vertical="center" wrapText="1"/>
    </xf>
    <xf numFmtId="0" fontId="44" fillId="0" borderId="53">
      <alignment horizontal="left" vertical="center" wrapText="1"/>
    </xf>
    <xf numFmtId="49" fontId="35" fillId="0" borderId="25">
      <alignment horizontal="center" vertical="center" wrapText="1"/>
    </xf>
    <xf numFmtId="4" fontId="41" fillId="0" borderId="54">
      <alignment horizontal="right"/>
    </xf>
    <xf numFmtId="49" fontId="41" fillId="0" borderId="55">
      <alignment horizontal="left" vertical="center" wrapText="1" indent="2"/>
    </xf>
    <xf numFmtId="0" fontId="41" fillId="0" borderId="34"/>
    <xf numFmtId="0" fontId="41" fillId="0" borderId="27"/>
    <xf numFmtId="49" fontId="41" fillId="0" borderId="56">
      <alignment horizontal="left" vertical="center" wrapText="1" indent="3"/>
    </xf>
    <xf numFmtId="4" fontId="41" fillId="0" borderId="57">
      <alignment horizontal="right"/>
    </xf>
    <xf numFmtId="49" fontId="41" fillId="0" borderId="58">
      <alignment horizontal="left" vertical="center" wrapText="1" indent="3"/>
    </xf>
    <xf numFmtId="49" fontId="41" fillId="0" borderId="59">
      <alignment horizontal="left" vertical="center" wrapText="1" indent="3"/>
    </xf>
    <xf numFmtId="49" fontId="41" fillId="0" borderId="60">
      <alignment horizontal="center" vertical="center" wrapText="1"/>
    </xf>
    <xf numFmtId="4" fontId="41" fillId="0" borderId="61">
      <alignment horizontal="right"/>
    </xf>
    <xf numFmtId="0" fontId="35" fillId="0" borderId="19">
      <alignment horizontal="center" vertical="center" textRotation="90"/>
    </xf>
    <xf numFmtId="4" fontId="41" fillId="0" borderId="0">
      <alignment horizontal="right"/>
    </xf>
    <xf numFmtId="0" fontId="35" fillId="0" borderId="8">
      <alignment horizontal="center" vertical="center" textRotation="90"/>
    </xf>
    <xf numFmtId="0" fontId="35" fillId="0" borderId="22">
      <alignment horizontal="center" vertical="center" textRotation="90"/>
    </xf>
    <xf numFmtId="0" fontId="41" fillId="0" borderId="44"/>
    <xf numFmtId="49" fontId="41" fillId="0" borderId="62">
      <alignment horizontal="center" vertical="center" wrapText="1"/>
    </xf>
    <xf numFmtId="0" fontId="41" fillId="0" borderId="63"/>
    <xf numFmtId="0" fontId="41" fillId="0" borderId="64"/>
    <xf numFmtId="0" fontId="35" fillId="0" borderId="7">
      <alignment horizontal="center" vertical="center" textRotation="90"/>
    </xf>
    <xf numFmtId="49" fontId="44" fillId="0" borderId="53">
      <alignment horizontal="left" vertical="center" wrapText="1"/>
    </xf>
    <xf numFmtId="0" fontId="35" fillId="0" borderId="45">
      <alignment horizontal="center" vertical="center"/>
    </xf>
    <xf numFmtId="0" fontId="41" fillId="0" borderId="31">
      <alignment horizontal="center" vertical="center"/>
    </xf>
    <xf numFmtId="0" fontId="41" fillId="0" borderId="45">
      <alignment horizontal="center" vertical="center"/>
    </xf>
    <xf numFmtId="0" fontId="41" fillId="0" borderId="35">
      <alignment horizontal="center" vertical="center"/>
    </xf>
    <xf numFmtId="0" fontId="41" fillId="0" borderId="51">
      <alignment horizontal="center" vertical="center"/>
    </xf>
    <xf numFmtId="0" fontId="35" fillId="0" borderId="25">
      <alignment horizontal="center" vertical="center"/>
    </xf>
    <xf numFmtId="49" fontId="35" fillId="0" borderId="35">
      <alignment horizontal="center" vertical="center"/>
    </xf>
    <xf numFmtId="49" fontId="41" fillId="0" borderId="62">
      <alignment horizontal="center" vertical="center"/>
    </xf>
    <xf numFmtId="49" fontId="41" fillId="0" borderId="45">
      <alignment horizontal="center" vertical="center"/>
    </xf>
    <xf numFmtId="49" fontId="41" fillId="0" borderId="35">
      <alignment horizontal="center" vertical="center"/>
    </xf>
    <xf numFmtId="49" fontId="41" fillId="0" borderId="51">
      <alignment horizontal="center" vertical="center"/>
    </xf>
    <xf numFmtId="49" fontId="41" fillId="0" borderId="8">
      <alignment horizontal="center" wrapText="1"/>
    </xf>
    <xf numFmtId="0" fontId="41" fillId="0" borderId="8">
      <alignment horizontal="center"/>
    </xf>
    <xf numFmtId="49" fontId="41" fillId="0" borderId="0">
      <alignment horizontal="left"/>
    </xf>
    <xf numFmtId="0" fontId="41" fillId="0" borderId="19">
      <alignment horizontal="center"/>
    </xf>
    <xf numFmtId="49" fontId="41" fillId="0" borderId="19">
      <alignment horizontal="center"/>
    </xf>
    <xf numFmtId="0" fontId="45" fillId="0" borderId="8">
      <alignment wrapText="1"/>
    </xf>
    <xf numFmtId="0" fontId="46" fillId="0" borderId="8"/>
    <xf numFmtId="0" fontId="45" fillId="0" borderId="7">
      <alignment wrapText="1"/>
    </xf>
    <xf numFmtId="0" fontId="45" fillId="0" borderId="19">
      <alignment wrapText="1"/>
    </xf>
    <xf numFmtId="0" fontId="46" fillId="0" borderId="19"/>
    <xf numFmtId="0" fontId="39" fillId="0" borderId="0"/>
    <xf numFmtId="0" fontId="39" fillId="0" borderId="0"/>
    <xf numFmtId="0" fontId="38" fillId="7" borderId="0"/>
    <xf numFmtId="0" fontId="39" fillId="0" borderId="0"/>
    <xf numFmtId="0" fontId="23" fillId="0" borderId="10">
      <alignment horizontal="center"/>
    </xf>
    <xf numFmtId="49" fontId="23" fillId="0" borderId="0">
      <alignment horizontal="right"/>
    </xf>
    <xf numFmtId="0" fontId="23" fillId="0" borderId="0">
      <alignment horizontal="center"/>
    </xf>
    <xf numFmtId="0" fontId="23" fillId="0" borderId="12">
      <alignment horizontal="right"/>
    </xf>
    <xf numFmtId="165" fontId="23" fillId="0" borderId="15">
      <alignment horizontal="center"/>
    </xf>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0" fontId="23" fillId="0" borderId="15">
      <alignment horizontal="center"/>
    </xf>
    <xf numFmtId="49" fontId="23" fillId="0" borderId="10">
      <alignment horizontal="center" vertical="center" wrapText="1"/>
    </xf>
    <xf numFmtId="4" fontId="23" fillId="0" borderId="7">
      <alignment horizontal="right"/>
    </xf>
    <xf numFmtId="4" fontId="23" fillId="0" borderId="27">
      <alignment horizontal="right"/>
    </xf>
    <xf numFmtId="0" fontId="23" fillId="0" borderId="28">
      <alignment horizontal="left" wrapText="1"/>
    </xf>
    <xf numFmtId="49" fontId="23" fillId="0" borderId="44">
      <alignment horizontal="center"/>
    </xf>
    <xf numFmtId="0" fontId="23" fillId="0" borderId="33">
      <alignment horizontal="left" wrapText="1" indent="1"/>
    </xf>
    <xf numFmtId="0" fontId="23" fillId="0" borderId="36">
      <alignment horizontal="left" wrapText="1" indent="2"/>
    </xf>
    <xf numFmtId="0" fontId="23" fillId="6" borderId="21"/>
    <xf numFmtId="0" fontId="23" fillId="6" borderId="0"/>
    <xf numFmtId="0" fontId="23" fillId="0" borderId="0">
      <alignment horizontal="left" wrapText="1"/>
    </xf>
    <xf numFmtId="49" fontId="23" fillId="0" borderId="0">
      <alignment horizontal="center" wrapText="1"/>
    </xf>
    <xf numFmtId="49" fontId="23" fillId="0" borderId="0">
      <alignment horizontal="center"/>
    </xf>
    <xf numFmtId="0" fontId="23" fillId="0" borderId="8">
      <alignment horizontal="left"/>
    </xf>
    <xf numFmtId="49" fontId="23" fillId="0" borderId="8"/>
    <xf numFmtId="0" fontId="23"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23" fillId="0" borderId="0">
      <alignment horizontal="center" wrapText="1"/>
    </xf>
    <xf numFmtId="49" fontId="23" fillId="0" borderId="8">
      <alignment horizontal="left"/>
    </xf>
    <xf numFmtId="0" fontId="23" fillId="0" borderId="30">
      <alignment horizontal="left" wrapText="1"/>
    </xf>
    <xf numFmtId="0" fontId="23" fillId="0" borderId="33">
      <alignment horizontal="left" wrapText="1"/>
    </xf>
    <xf numFmtId="0" fontId="23" fillId="0" borderId="37">
      <alignment horizontal="left" wrapText="1" indent="1"/>
    </xf>
    <xf numFmtId="49" fontId="23" fillId="0" borderId="45">
      <alignment horizontal="center" wrapText="1"/>
    </xf>
    <xf numFmtId="49" fontId="23" fillId="0" borderId="23">
      <alignment horizontal="center"/>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3" fillId="0" borderId="7">
      <alignment horizontal="center" vertical="top" wrapText="1"/>
    </xf>
    <xf numFmtId="0" fontId="23" fillId="0" borderId="7">
      <alignment horizontal="center" vertical="top"/>
    </xf>
    <xf numFmtId="49" fontId="23" fillId="0" borderId="7">
      <alignment horizontal="center" vertical="top"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 fontId="23" fillId="0" borderId="44">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49" fontId="23" fillId="0" borderId="51">
      <alignment horizontal="center" vertical="center" wrapText="1"/>
    </xf>
    <xf numFmtId="4" fontId="23" fillId="0" borderId="10">
      <alignment horizontal="right"/>
    </xf>
    <xf numFmtId="4" fontId="23" fillId="0" borderId="52">
      <alignment horizontal="right"/>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0" fontId="23" fillId="0" borderId="44"/>
    <xf numFmtId="0" fontId="23" fillId="0" borderId="47">
      <alignment horizontal="left" vertical="center" wrapText="1"/>
    </xf>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0">
      <alignment horizontal="left" vertical="center" wrapText="1"/>
    </xf>
    <xf numFmtId="0" fontId="23" fillId="0" borderId="51">
      <alignment horizontal="center" vertical="center"/>
    </xf>
    <xf numFmtId="49" fontId="23" fillId="0" borderId="47">
      <alignment horizontal="left" vertical="center" wrapText="1"/>
    </xf>
    <xf numFmtId="49" fontId="23" fillId="0" borderId="31">
      <alignment horizontal="center" vertical="center"/>
    </xf>
    <xf numFmtId="49" fontId="23" fillId="0" borderId="45">
      <alignment horizontal="center" vertical="center"/>
    </xf>
    <xf numFmtId="49" fontId="23" fillId="0" borderId="35">
      <alignment horizontal="center" vertical="center"/>
    </xf>
    <xf numFmtId="49" fontId="23" fillId="0" borderId="50">
      <alignment horizontal="left" vertical="center" wrapText="1"/>
    </xf>
    <xf numFmtId="49" fontId="23" fillId="0" borderId="51">
      <alignment horizontal="center" vertical="center"/>
    </xf>
    <xf numFmtId="49" fontId="23" fillId="0" borderId="8">
      <alignment horizontal="center" wrapText="1"/>
    </xf>
    <xf numFmtId="0" fontId="23" fillId="0" borderId="8">
      <alignment horizontal="center"/>
    </xf>
    <xf numFmtId="49" fontId="23" fillId="0" borderId="0">
      <alignment horizontal="left"/>
    </xf>
    <xf numFmtId="0" fontId="23" fillId="0" borderId="19">
      <alignment horizontal="center"/>
    </xf>
    <xf numFmtId="49" fontId="23" fillId="0" borderId="19">
      <alignment horizontal="center"/>
    </xf>
    <xf numFmtId="0" fontId="23" fillId="0" borderId="19">
      <alignment horizontal="left"/>
    </xf>
    <xf numFmtId="49" fontId="23" fillId="0" borderId="20">
      <alignment horizontal="center"/>
    </xf>
    <xf numFmtId="49" fontId="23" fillId="0" borderId="32">
      <alignment horizontal="center"/>
    </xf>
    <xf numFmtId="0" fontId="23" fillId="0" borderId="21"/>
    <xf numFmtId="0" fontId="23" fillId="0" borderId="10">
      <alignment horizontal="center"/>
    </xf>
    <xf numFmtId="0" fontId="21" fillId="0" borderId="21"/>
    <xf numFmtId="49" fontId="23" fillId="0" borderId="0">
      <alignment horizontal="right"/>
    </xf>
    <xf numFmtId="0" fontId="23" fillId="0" borderId="0">
      <alignment horizontal="center"/>
    </xf>
    <xf numFmtId="0" fontId="23" fillId="0" borderId="12">
      <alignment horizontal="right"/>
    </xf>
    <xf numFmtId="165" fontId="23" fillId="0" borderId="15">
      <alignment horizontal="center"/>
    </xf>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0" fontId="23" fillId="0" borderId="15">
      <alignment horizontal="center"/>
    </xf>
    <xf numFmtId="49" fontId="23" fillId="0" borderId="20">
      <alignment horizontal="center"/>
    </xf>
    <xf numFmtId="49" fontId="23" fillId="0" borderId="22">
      <alignment horizontal="center" vertical="center" wrapText="1"/>
    </xf>
    <xf numFmtId="49" fontId="23" fillId="0" borderId="23">
      <alignment horizontal="center" vertical="center" wrapText="1"/>
    </xf>
    <xf numFmtId="49" fontId="23" fillId="0" borderId="10">
      <alignment horizontal="center" vertical="center" wrapText="1"/>
    </xf>
    <xf numFmtId="4" fontId="23" fillId="0" borderId="7">
      <alignment horizontal="right"/>
    </xf>
    <xf numFmtId="4" fontId="23" fillId="0" borderId="27">
      <alignment horizontal="right"/>
    </xf>
    <xf numFmtId="0" fontId="23" fillId="0" borderId="28">
      <alignment horizontal="left" wrapText="1"/>
    </xf>
    <xf numFmtId="4" fontId="23" fillId="0" borderId="29">
      <alignment horizontal="right"/>
    </xf>
    <xf numFmtId="0" fontId="23" fillId="0" borderId="33">
      <alignment horizontal="left" wrapText="1" indent="1"/>
    </xf>
    <xf numFmtId="49" fontId="23" fillId="0" borderId="34">
      <alignment horizontal="center"/>
    </xf>
    <xf numFmtId="49" fontId="23" fillId="0" borderId="11">
      <alignment horizontal="center"/>
    </xf>
    <xf numFmtId="49" fontId="23" fillId="0" borderId="0">
      <alignment horizontal="center"/>
    </xf>
    <xf numFmtId="0" fontId="17" fillId="0" borderId="36">
      <alignment horizontal="left" wrapText="1"/>
    </xf>
    <xf numFmtId="0" fontId="23" fillId="0" borderId="36">
      <alignment horizontal="left" wrapText="1" indent="2"/>
    </xf>
    <xf numFmtId="0" fontId="23" fillId="6" borderId="21"/>
    <xf numFmtId="0" fontId="23" fillId="6" borderId="0"/>
    <xf numFmtId="0" fontId="23" fillId="0" borderId="0">
      <alignment horizontal="left" wrapText="1"/>
    </xf>
    <xf numFmtId="49" fontId="23" fillId="0" borderId="0">
      <alignment horizontal="center" wrapText="1"/>
    </xf>
    <xf numFmtId="0" fontId="23" fillId="0" borderId="8">
      <alignment horizontal="left"/>
    </xf>
    <xf numFmtId="49" fontId="23" fillId="0" borderId="8"/>
    <xf numFmtId="0" fontId="23"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23" fillId="0" borderId="0">
      <alignment horizontal="center" wrapText="1"/>
    </xf>
    <xf numFmtId="49" fontId="23" fillId="0" borderId="8">
      <alignment horizontal="left"/>
    </xf>
    <xf numFmtId="49" fontId="23" fillId="0" borderId="23">
      <alignment horizontal="center"/>
    </xf>
    <xf numFmtId="0" fontId="23" fillId="0" borderId="30">
      <alignment horizontal="left" wrapText="1"/>
    </xf>
    <xf numFmtId="49" fontId="23" fillId="0" borderId="44">
      <alignment horizontal="center"/>
    </xf>
    <xf numFmtId="0" fontId="23" fillId="0" borderId="33">
      <alignment horizontal="left" wrapText="1"/>
    </xf>
    <xf numFmtId="0" fontId="23" fillId="0" borderId="37">
      <alignment horizontal="left" wrapText="1" indent="1"/>
    </xf>
    <xf numFmtId="49" fontId="23" fillId="0" borderId="45">
      <alignment horizontal="center" wrapText="1"/>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3" fillId="0" borderId="7">
      <alignment horizontal="center" vertical="top" wrapText="1"/>
    </xf>
    <xf numFmtId="49" fontId="23" fillId="0" borderId="7">
      <alignment horizontal="center" vertical="top"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49" fontId="23" fillId="0" borderId="51">
      <alignment horizontal="center" vertical="center" wrapText="1"/>
    </xf>
    <xf numFmtId="4" fontId="23" fillId="0" borderId="10">
      <alignment horizontal="right"/>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49" fontId="23" fillId="0" borderId="32">
      <alignment horizontal="center" vertical="center" wrapText="1"/>
    </xf>
    <xf numFmtId="49" fontId="23" fillId="0" borderId="55">
      <alignment horizontal="left" vertical="center" wrapText="1" indent="2"/>
    </xf>
    <xf numFmtId="49" fontId="23" fillId="0" borderId="56">
      <alignment horizontal="left" vertical="center" wrapText="1" indent="3"/>
    </xf>
    <xf numFmtId="49" fontId="23" fillId="0" borderId="58">
      <alignment horizontal="left" vertical="center" wrapText="1" indent="3"/>
    </xf>
    <xf numFmtId="49" fontId="23" fillId="0" borderId="59">
      <alignment horizontal="left" vertical="center" wrapText="1" indent="3"/>
    </xf>
    <xf numFmtId="49" fontId="23" fillId="0" borderId="60">
      <alignment horizontal="center" vertical="center" wrapText="1"/>
    </xf>
    <xf numFmtId="4" fontId="23" fillId="0" borderId="0">
      <alignment horizontal="right"/>
    </xf>
    <xf numFmtId="49" fontId="23" fillId="0" borderId="62">
      <alignment horizontal="center" vertical="center" wrapText="1"/>
    </xf>
    <xf numFmtId="0" fontId="23" fillId="0" borderId="63"/>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1">
      <alignment horizontal="center" vertical="center"/>
    </xf>
    <xf numFmtId="49" fontId="23" fillId="0" borderId="62">
      <alignment horizontal="center" vertical="center"/>
    </xf>
    <xf numFmtId="49" fontId="23" fillId="0" borderId="45">
      <alignment horizontal="center" vertical="center"/>
    </xf>
    <xf numFmtId="49" fontId="23" fillId="0" borderId="35">
      <alignment horizontal="center" vertical="center"/>
    </xf>
    <xf numFmtId="49" fontId="23" fillId="0" borderId="51">
      <alignment horizontal="center" vertical="center"/>
    </xf>
    <xf numFmtId="49" fontId="23" fillId="0" borderId="8">
      <alignment horizontal="center" wrapText="1"/>
    </xf>
    <xf numFmtId="0" fontId="23" fillId="0" borderId="19">
      <alignment horizontal="center"/>
    </xf>
    <xf numFmtId="0" fontId="24" fillId="0" borderId="0">
      <alignment horizontal="center" vertical="top"/>
    </xf>
    <xf numFmtId="49" fontId="20" fillId="0" borderId="0"/>
    <xf numFmtId="0" fontId="18" fillId="0" borderId="0">
      <alignment horizontal="left" wrapText="1"/>
    </xf>
    <xf numFmtId="0" fontId="20" fillId="0" borderId="14"/>
    <xf numFmtId="0" fontId="22" fillId="0" borderId="0"/>
    <xf numFmtId="0" fontId="20" fillId="0" borderId="0"/>
    <xf numFmtId="0" fontId="19" fillId="0" borderId="8"/>
    <xf numFmtId="0" fontId="18" fillId="0" borderId="0">
      <alignment horizontal="center" wrapText="1"/>
    </xf>
    <xf numFmtId="49" fontId="20" fillId="0" borderId="13">
      <alignment horizontal="center"/>
    </xf>
    <xf numFmtId="0" fontId="20" fillId="0" borderId="11"/>
    <xf numFmtId="49" fontId="25" fillId="0" borderId="12">
      <alignment horizontal="right"/>
    </xf>
    <xf numFmtId="0" fontId="21" fillId="0" borderId="0"/>
    <xf numFmtId="0" fontId="19" fillId="0" borderId="0"/>
    <xf numFmtId="0" fontId="17" fillId="0" borderId="0"/>
    <xf numFmtId="0" fontId="28" fillId="0" borderId="19"/>
    <xf numFmtId="0" fontId="19" fillId="0" borderId="9"/>
    <xf numFmtId="0" fontId="27" fillId="0" borderId="19">
      <alignment wrapText="1"/>
    </xf>
    <xf numFmtId="0" fontId="28" fillId="0" borderId="8"/>
    <xf numFmtId="49" fontId="17" fillId="0" borderId="35">
      <alignment horizontal="center" vertical="center"/>
    </xf>
    <xf numFmtId="0" fontId="27" fillId="0" borderId="7">
      <alignment wrapText="1"/>
    </xf>
    <xf numFmtId="0" fontId="27" fillId="0" borderId="8">
      <alignment wrapText="1"/>
    </xf>
    <xf numFmtId="0" fontId="17" fillId="0" borderId="25">
      <alignment horizontal="center" vertical="center"/>
    </xf>
    <xf numFmtId="0" fontId="17" fillId="0" borderId="0">
      <alignment horizontal="center"/>
    </xf>
    <xf numFmtId="49" fontId="17" fillId="0" borderId="35">
      <alignment horizontal="center" vertical="center" wrapText="1"/>
    </xf>
    <xf numFmtId="0" fontId="17" fillId="0" borderId="19">
      <alignment horizontal="center" vertical="center" textRotation="90"/>
    </xf>
    <xf numFmtId="0" fontId="20" fillId="0" borderId="21"/>
    <xf numFmtId="0" fontId="17" fillId="0" borderId="8">
      <alignment horizontal="center" vertical="center" textRotation="90" wrapText="1"/>
    </xf>
    <xf numFmtId="49" fontId="26" fillId="0" borderId="47">
      <alignment horizontal="left" vertical="center" wrapText="1"/>
    </xf>
    <xf numFmtId="0" fontId="21" fillId="0" borderId="14"/>
    <xf numFmtId="49" fontId="17" fillId="0" borderId="25">
      <alignment horizontal="center"/>
    </xf>
    <xf numFmtId="0" fontId="17" fillId="0" borderId="45">
      <alignment horizontal="center" vertical="center"/>
    </xf>
    <xf numFmtId="0" fontId="17" fillId="0" borderId="46"/>
    <xf numFmtId="49" fontId="26" fillId="0" borderId="53">
      <alignment horizontal="left" vertical="center" wrapText="1"/>
    </xf>
    <xf numFmtId="0" fontId="17" fillId="0" borderId="19">
      <alignment horizontal="center" vertical="center" textRotation="90" wrapText="1"/>
    </xf>
    <xf numFmtId="49" fontId="17" fillId="0" borderId="25">
      <alignment horizontal="center" vertical="center" wrapText="1"/>
    </xf>
    <xf numFmtId="0" fontId="20" fillId="0" borderId="44"/>
    <xf numFmtId="0" fontId="26" fillId="0" borderId="53">
      <alignment horizontal="left" vertical="center" wrapText="1"/>
    </xf>
    <xf numFmtId="0" fontId="20" fillId="0" borderId="32"/>
    <xf numFmtId="0" fontId="17" fillId="0" borderId="7">
      <alignment horizontal="center" vertical="center" textRotation="90"/>
    </xf>
    <xf numFmtId="0" fontId="26" fillId="0" borderId="46">
      <alignment horizontal="left" vertical="center" wrapText="1"/>
    </xf>
    <xf numFmtId="0" fontId="17" fillId="0" borderId="22">
      <alignment horizontal="center" vertical="center" textRotation="90" wrapText="1"/>
    </xf>
    <xf numFmtId="0" fontId="20" fillId="0" borderId="8"/>
    <xf numFmtId="0" fontId="17" fillId="0" borderId="22">
      <alignment horizontal="center" vertical="center" textRotation="90"/>
    </xf>
    <xf numFmtId="0" fontId="20" fillId="0" borderId="19"/>
    <xf numFmtId="0" fontId="17" fillId="0" borderId="8"/>
    <xf numFmtId="0" fontId="17" fillId="0" borderId="8">
      <alignment horizontal="center" vertical="center" textRotation="90"/>
    </xf>
    <xf numFmtId="0" fontId="20" fillId="7" borderId="0"/>
    <xf numFmtId="0" fontId="21" fillId="0" borderId="0"/>
    <xf numFmtId="0" fontId="21" fillId="0" borderId="0"/>
    <xf numFmtId="0" fontId="21" fillId="0" borderId="0"/>
    <xf numFmtId="0" fontId="17" fillId="0" borderId="15">
      <alignment horizontal="left" wrapText="1"/>
    </xf>
    <xf numFmtId="0" fontId="17" fillId="0" borderId="0"/>
    <xf numFmtId="0" fontId="18" fillId="0" borderId="0">
      <alignment horizontal="center" wrapText="1"/>
    </xf>
    <xf numFmtId="0" fontId="19" fillId="0" borderId="8"/>
    <xf numFmtId="0" fontId="19" fillId="0" borderId="0"/>
    <xf numFmtId="0" fontId="20" fillId="0" borderId="0"/>
    <xf numFmtId="0" fontId="18" fillId="0" borderId="0">
      <alignment horizontal="left" wrapText="1"/>
    </xf>
    <xf numFmtId="0" fontId="21" fillId="0" borderId="0"/>
    <xf numFmtId="0" fontId="22" fillId="0" borderId="0"/>
    <xf numFmtId="0" fontId="19" fillId="0" borderId="9"/>
    <xf numFmtId="0" fontId="23" fillId="0" borderId="10">
      <alignment horizontal="center"/>
    </xf>
    <xf numFmtId="0" fontId="20" fillId="0" borderId="11"/>
    <xf numFmtId="0" fontId="23" fillId="0" borderId="0">
      <alignment horizontal="left"/>
    </xf>
    <xf numFmtId="0" fontId="24" fillId="0" borderId="0">
      <alignment horizontal="center" vertical="top"/>
    </xf>
    <xf numFmtId="49" fontId="25" fillId="0" borderId="12">
      <alignment horizontal="right"/>
    </xf>
    <xf numFmtId="49" fontId="20" fillId="0" borderId="13">
      <alignment horizontal="center"/>
    </xf>
    <xf numFmtId="0" fontId="20" fillId="0" borderId="14"/>
    <xf numFmtId="49" fontId="20" fillId="0" borderId="0"/>
    <xf numFmtId="49" fontId="23" fillId="0" borderId="0">
      <alignment horizontal="right"/>
    </xf>
    <xf numFmtId="0" fontId="23" fillId="0" borderId="0"/>
    <xf numFmtId="0" fontId="23" fillId="0" borderId="0">
      <alignment horizontal="center"/>
    </xf>
    <xf numFmtId="0" fontId="23" fillId="0" borderId="12">
      <alignment horizontal="right"/>
    </xf>
    <xf numFmtId="165" fontId="23" fillId="0" borderId="15">
      <alignment horizontal="center"/>
    </xf>
    <xf numFmtId="49" fontId="23" fillId="0" borderId="0"/>
    <xf numFmtId="0" fontId="23" fillId="0" borderId="0">
      <alignment horizontal="right"/>
    </xf>
    <xf numFmtId="0" fontId="23" fillId="0" borderId="16">
      <alignment horizontal="center"/>
    </xf>
    <xf numFmtId="0" fontId="23" fillId="0" borderId="8">
      <alignment wrapText="1"/>
    </xf>
    <xf numFmtId="49" fontId="23" fillId="0" borderId="17">
      <alignment horizontal="center"/>
    </xf>
    <xf numFmtId="0" fontId="23" fillId="0" borderId="18">
      <alignment wrapText="1"/>
    </xf>
    <xf numFmtId="49" fontId="23" fillId="0" borderId="15">
      <alignment horizontal="center"/>
    </xf>
    <xf numFmtId="0" fontId="23" fillId="0" borderId="19">
      <alignment horizontal="left"/>
    </xf>
    <xf numFmtId="49" fontId="23" fillId="0" borderId="19"/>
    <xf numFmtId="0" fontId="23" fillId="0" borderId="15">
      <alignment horizontal="center"/>
    </xf>
    <xf numFmtId="49" fontId="23" fillId="0" borderId="20">
      <alignment horizontal="center"/>
    </xf>
    <xf numFmtId="0" fontId="21" fillId="0" borderId="21"/>
    <xf numFmtId="49" fontId="23" fillId="0" borderId="7">
      <alignment horizontal="center" vertical="center" wrapText="1"/>
    </xf>
    <xf numFmtId="49" fontId="23" fillId="0" borderId="22">
      <alignment horizontal="center" vertical="center" wrapText="1"/>
    </xf>
    <xf numFmtId="49" fontId="23" fillId="0" borderId="23">
      <alignment horizontal="center" vertical="center" wrapText="1"/>
    </xf>
    <xf numFmtId="49" fontId="23" fillId="0" borderId="10">
      <alignment horizontal="center" vertical="center" wrapText="1"/>
    </xf>
    <xf numFmtId="0" fontId="23" fillId="0" borderId="24">
      <alignment horizontal="left" wrapText="1"/>
    </xf>
    <xf numFmtId="49" fontId="23" fillId="0" borderId="25">
      <alignment horizontal="center" wrapText="1"/>
    </xf>
    <xf numFmtId="49" fontId="23" fillId="0" borderId="26">
      <alignment horizontal="center"/>
    </xf>
    <xf numFmtId="4" fontId="23" fillId="0" borderId="7">
      <alignment horizontal="right"/>
    </xf>
    <xf numFmtId="4" fontId="23" fillId="0" borderId="27">
      <alignment horizontal="right"/>
    </xf>
    <xf numFmtId="0" fontId="23" fillId="0" borderId="28">
      <alignment horizontal="left" wrapText="1"/>
    </xf>
    <xf numFmtId="4" fontId="23" fillId="0" borderId="29">
      <alignment horizontal="right"/>
    </xf>
    <xf numFmtId="0" fontId="23" fillId="0" borderId="30">
      <alignment horizontal="left" wrapText="1" indent="1"/>
    </xf>
    <xf numFmtId="49" fontId="23" fillId="0" borderId="31">
      <alignment horizontal="center" wrapText="1"/>
    </xf>
    <xf numFmtId="49" fontId="23" fillId="0" borderId="32">
      <alignment horizontal="center"/>
    </xf>
    <xf numFmtId="0" fontId="23" fillId="0" borderId="33">
      <alignment horizontal="left" wrapText="1" indent="1"/>
    </xf>
    <xf numFmtId="49" fontId="23" fillId="0" borderId="34">
      <alignment horizontal="center"/>
    </xf>
    <xf numFmtId="49" fontId="23" fillId="0" borderId="11">
      <alignment horizontal="center"/>
    </xf>
    <xf numFmtId="49" fontId="23" fillId="0" borderId="0">
      <alignment horizontal="center"/>
    </xf>
    <xf numFmtId="0" fontId="23" fillId="0" borderId="27">
      <alignment horizontal="left" wrapText="1" indent="2"/>
    </xf>
    <xf numFmtId="49" fontId="23" fillId="0" borderId="35">
      <alignment horizontal="center"/>
    </xf>
    <xf numFmtId="49" fontId="23" fillId="0" borderId="7">
      <alignment horizontal="center"/>
    </xf>
    <xf numFmtId="0" fontId="23" fillId="0" borderId="36">
      <alignment horizontal="left" wrapText="1" indent="2"/>
    </xf>
    <xf numFmtId="0" fontId="23" fillId="0" borderId="21"/>
    <xf numFmtId="0" fontId="23" fillId="6" borderId="21"/>
    <xf numFmtId="0" fontId="23" fillId="6" borderId="0"/>
    <xf numFmtId="0" fontId="23" fillId="0" borderId="0">
      <alignment horizontal="left" wrapText="1"/>
    </xf>
    <xf numFmtId="49" fontId="23" fillId="0" borderId="0">
      <alignment horizontal="center" wrapText="1"/>
    </xf>
    <xf numFmtId="0" fontId="23" fillId="0" borderId="8">
      <alignment horizontal="left"/>
    </xf>
    <xf numFmtId="49" fontId="23" fillId="0" borderId="8"/>
    <xf numFmtId="0" fontId="23" fillId="0" borderId="8"/>
    <xf numFmtId="0" fontId="23" fillId="0" borderId="37">
      <alignment horizontal="left" wrapText="1"/>
    </xf>
    <xf numFmtId="49" fontId="23" fillId="0" borderId="26">
      <alignment horizontal="center" wrapText="1"/>
    </xf>
    <xf numFmtId="4" fontId="23" fillId="0" borderId="23">
      <alignment horizontal="right"/>
    </xf>
    <xf numFmtId="4" fontId="23" fillId="0" borderId="38">
      <alignment horizontal="right"/>
    </xf>
    <xf numFmtId="0" fontId="23" fillId="0" borderId="39">
      <alignment horizontal="left" wrapText="1"/>
    </xf>
    <xf numFmtId="49" fontId="23" fillId="0" borderId="35">
      <alignment horizontal="center" wrapText="1"/>
    </xf>
    <xf numFmtId="49" fontId="23" fillId="0" borderId="27">
      <alignment horizontal="center"/>
    </xf>
    <xf numFmtId="0" fontId="23" fillId="0" borderId="18"/>
    <xf numFmtId="0" fontId="23" fillId="0" borderId="40"/>
    <xf numFmtId="0" fontId="17" fillId="0" borderId="36">
      <alignment horizontal="left" wrapText="1"/>
    </xf>
    <xf numFmtId="0" fontId="23" fillId="0" borderId="41">
      <alignment horizontal="center" wrapText="1"/>
    </xf>
    <xf numFmtId="49" fontId="23" fillId="0" borderId="42">
      <alignment horizontal="center" wrapText="1"/>
    </xf>
    <xf numFmtId="4" fontId="23" fillId="0" borderId="26">
      <alignment horizontal="right"/>
    </xf>
    <xf numFmtId="4" fontId="23" fillId="0" borderId="43">
      <alignment horizontal="right"/>
    </xf>
    <xf numFmtId="0" fontId="17" fillId="0" borderId="15">
      <alignment horizontal="left" wrapText="1"/>
    </xf>
    <xf numFmtId="0" fontId="20" fillId="0" borderId="21"/>
    <xf numFmtId="0" fontId="23" fillId="0" borderId="0">
      <alignment horizontal="center" wrapText="1"/>
    </xf>
    <xf numFmtId="0" fontId="17" fillId="0" borderId="0">
      <alignment horizontal="center"/>
    </xf>
    <xf numFmtId="0" fontId="17" fillId="0" borderId="8"/>
    <xf numFmtId="49" fontId="23" fillId="0" borderId="8">
      <alignment horizontal="left"/>
    </xf>
    <xf numFmtId="49" fontId="23" fillId="0" borderId="23">
      <alignment horizontal="center"/>
    </xf>
    <xf numFmtId="0" fontId="23" fillId="0" borderId="30">
      <alignment horizontal="left" wrapText="1"/>
    </xf>
    <xf numFmtId="49" fontId="23" fillId="0" borderId="44">
      <alignment horizontal="center"/>
    </xf>
    <xf numFmtId="0" fontId="23" fillId="0" borderId="33">
      <alignment horizontal="left" wrapText="1"/>
    </xf>
    <xf numFmtId="0" fontId="20" fillId="0" borderId="32"/>
    <xf numFmtId="0" fontId="20" fillId="0" borderId="44"/>
    <xf numFmtId="0" fontId="23" fillId="0" borderId="37">
      <alignment horizontal="left" wrapText="1" indent="1"/>
    </xf>
    <xf numFmtId="49" fontId="23" fillId="0" borderId="45">
      <alignment horizontal="center" wrapText="1"/>
    </xf>
    <xf numFmtId="0" fontId="23" fillId="0" borderId="39">
      <alignment horizontal="left" wrapText="1" indent="1"/>
    </xf>
    <xf numFmtId="0" fontId="23" fillId="0" borderId="30">
      <alignment horizontal="left" wrapText="1" indent="2"/>
    </xf>
    <xf numFmtId="0" fontId="23" fillId="0" borderId="33">
      <alignment horizontal="left" wrapText="1" indent="2"/>
    </xf>
    <xf numFmtId="49" fontId="23" fillId="0" borderId="45">
      <alignment horizontal="center"/>
    </xf>
    <xf numFmtId="0" fontId="20" fillId="0" borderId="19"/>
    <xf numFmtId="0" fontId="20" fillId="0" borderId="8"/>
    <xf numFmtId="0" fontId="17" fillId="0" borderId="22">
      <alignment horizontal="center" vertical="center" textRotation="90" wrapText="1"/>
    </xf>
    <xf numFmtId="0" fontId="23" fillId="0" borderId="7">
      <alignment horizontal="center" vertical="top" wrapText="1"/>
    </xf>
    <xf numFmtId="0" fontId="23" fillId="0" borderId="32">
      <alignment horizontal="center" vertical="top"/>
    </xf>
    <xf numFmtId="0" fontId="23" fillId="0" borderId="7">
      <alignment horizontal="center" vertical="top"/>
    </xf>
    <xf numFmtId="49" fontId="23" fillId="0" borderId="7">
      <alignment horizontal="center" vertical="top" wrapText="1"/>
    </xf>
    <xf numFmtId="0" fontId="17" fillId="0" borderId="46"/>
    <xf numFmtId="49" fontId="17" fillId="0" borderId="25">
      <alignment horizontal="center"/>
    </xf>
    <xf numFmtId="0" fontId="21" fillId="0" borderId="14"/>
    <xf numFmtId="49" fontId="26" fillId="0" borderId="47">
      <alignment horizontal="left" vertical="center" wrapText="1"/>
    </xf>
    <xf numFmtId="49" fontId="17" fillId="0" borderId="35">
      <alignment horizontal="center" vertical="center" wrapText="1"/>
    </xf>
    <xf numFmtId="49" fontId="23" fillId="0" borderId="48">
      <alignment horizontal="left" vertical="center" wrapText="1" indent="2"/>
    </xf>
    <xf numFmtId="49" fontId="23" fillId="0" borderId="31">
      <alignment horizontal="center" vertical="center" wrapText="1"/>
    </xf>
    <xf numFmtId="0" fontId="23" fillId="0" borderId="32"/>
    <xf numFmtId="4" fontId="23" fillId="0" borderId="32">
      <alignment horizontal="right"/>
    </xf>
    <xf numFmtId="4" fontId="23" fillId="0" borderId="44">
      <alignment horizontal="right"/>
    </xf>
    <xf numFmtId="49" fontId="23" fillId="0" borderId="49">
      <alignment horizontal="left" vertical="center" wrapText="1" indent="3"/>
    </xf>
    <xf numFmtId="49" fontId="23" fillId="0" borderId="45">
      <alignment horizontal="center" vertical="center" wrapText="1"/>
    </xf>
    <xf numFmtId="49" fontId="23" fillId="0" borderId="47">
      <alignment horizontal="left" vertical="center" wrapText="1" indent="3"/>
    </xf>
    <xf numFmtId="49" fontId="23" fillId="0" borderId="35">
      <alignment horizontal="center" vertical="center" wrapText="1"/>
    </xf>
    <xf numFmtId="49" fontId="23" fillId="0" borderId="50">
      <alignment horizontal="left" vertical="center" wrapText="1" indent="3"/>
    </xf>
    <xf numFmtId="0" fontId="26" fillId="0" borderId="46">
      <alignment horizontal="left" vertical="center" wrapText="1"/>
    </xf>
    <xf numFmtId="49" fontId="23" fillId="0" borderId="51">
      <alignment horizontal="center" vertical="center" wrapText="1"/>
    </xf>
    <xf numFmtId="4" fontId="23" fillId="0" borderId="10">
      <alignment horizontal="right"/>
    </xf>
    <xf numFmtId="4" fontId="23" fillId="0" borderId="52">
      <alignment horizontal="right"/>
    </xf>
    <xf numFmtId="0" fontId="17" fillId="0" borderId="19">
      <alignment horizontal="center" vertical="center" textRotation="90" wrapText="1"/>
    </xf>
    <xf numFmtId="49" fontId="23" fillId="0" borderId="19">
      <alignment horizontal="left" vertical="center" wrapText="1" indent="3"/>
    </xf>
    <xf numFmtId="49" fontId="23" fillId="0" borderId="21">
      <alignment horizontal="center" vertical="center" wrapText="1"/>
    </xf>
    <xf numFmtId="4" fontId="23" fillId="0" borderId="21">
      <alignment horizontal="right"/>
    </xf>
    <xf numFmtId="0" fontId="23" fillId="0" borderId="0">
      <alignment vertical="center"/>
    </xf>
    <xf numFmtId="49" fontId="23" fillId="0" borderId="0">
      <alignment horizontal="left" vertical="center" wrapText="1" indent="3"/>
    </xf>
    <xf numFmtId="49" fontId="23" fillId="0" borderId="0">
      <alignment horizontal="center" vertical="center" wrapText="1"/>
    </xf>
    <xf numFmtId="4" fontId="23" fillId="0" borderId="0">
      <alignment horizontal="right" shrinkToFit="1"/>
    </xf>
    <xf numFmtId="0" fontId="17" fillId="0" borderId="8">
      <alignment horizontal="center" vertical="center" textRotation="90" wrapText="1"/>
    </xf>
    <xf numFmtId="49" fontId="23" fillId="0" borderId="8">
      <alignment horizontal="left" vertical="center" wrapText="1" indent="3"/>
    </xf>
    <xf numFmtId="49" fontId="23" fillId="0" borderId="8">
      <alignment horizontal="center" vertical="center" wrapText="1"/>
    </xf>
    <xf numFmtId="4" fontId="23" fillId="0" borderId="8">
      <alignment horizontal="right"/>
    </xf>
    <xf numFmtId="49" fontId="23" fillId="0" borderId="32">
      <alignment horizontal="center" vertical="center" wrapText="1"/>
    </xf>
    <xf numFmtId="0" fontId="26" fillId="0" borderId="53">
      <alignment horizontal="left" vertical="center" wrapText="1"/>
    </xf>
    <xf numFmtId="49" fontId="17" fillId="0" borderId="25">
      <alignment horizontal="center" vertical="center" wrapText="1"/>
    </xf>
    <xf numFmtId="4" fontId="23" fillId="0" borderId="54">
      <alignment horizontal="right"/>
    </xf>
    <xf numFmtId="49" fontId="23" fillId="0" borderId="55">
      <alignment horizontal="left" vertical="center" wrapText="1" indent="2"/>
    </xf>
    <xf numFmtId="0" fontId="23" fillId="0" borderId="34"/>
    <xf numFmtId="0" fontId="23" fillId="0" borderId="27"/>
    <xf numFmtId="49" fontId="23" fillId="0" borderId="56">
      <alignment horizontal="left" vertical="center" wrapText="1" indent="3"/>
    </xf>
    <xf numFmtId="4" fontId="23" fillId="0" borderId="57">
      <alignment horizontal="right"/>
    </xf>
    <xf numFmtId="49" fontId="23" fillId="0" borderId="58">
      <alignment horizontal="left" vertical="center" wrapText="1" indent="3"/>
    </xf>
    <xf numFmtId="49" fontId="23" fillId="0" borderId="59">
      <alignment horizontal="left" vertical="center" wrapText="1" indent="3"/>
    </xf>
    <xf numFmtId="49" fontId="23" fillId="0" borderId="60">
      <alignment horizontal="center" vertical="center" wrapText="1"/>
    </xf>
    <xf numFmtId="4" fontId="23" fillId="0" borderId="61">
      <alignment horizontal="right"/>
    </xf>
    <xf numFmtId="0" fontId="17" fillId="0" borderId="19">
      <alignment horizontal="center" vertical="center" textRotation="90"/>
    </xf>
    <xf numFmtId="4" fontId="23" fillId="0" borderId="0">
      <alignment horizontal="right"/>
    </xf>
    <xf numFmtId="0" fontId="17" fillId="0" borderId="8">
      <alignment horizontal="center" vertical="center" textRotation="90"/>
    </xf>
    <xf numFmtId="0" fontId="17" fillId="0" borderId="22">
      <alignment horizontal="center" vertical="center" textRotation="90"/>
    </xf>
    <xf numFmtId="0" fontId="23" fillId="0" borderId="44"/>
    <xf numFmtId="49" fontId="23" fillId="0" borderId="62">
      <alignment horizontal="center" vertical="center" wrapText="1"/>
    </xf>
    <xf numFmtId="0" fontId="23" fillId="0" borderId="63"/>
    <xf numFmtId="0" fontId="23" fillId="0" borderId="64"/>
    <xf numFmtId="0" fontId="17" fillId="0" borderId="7">
      <alignment horizontal="center" vertical="center" textRotation="90"/>
    </xf>
    <xf numFmtId="49" fontId="26" fillId="0" borderId="53">
      <alignment horizontal="left" vertical="center" wrapText="1"/>
    </xf>
    <xf numFmtId="0" fontId="17" fillId="0" borderId="45">
      <alignment horizontal="center" vertical="center"/>
    </xf>
    <xf numFmtId="0" fontId="23" fillId="0" borderId="31">
      <alignment horizontal="center" vertical="center"/>
    </xf>
    <xf numFmtId="0" fontId="23" fillId="0" borderId="45">
      <alignment horizontal="center" vertical="center"/>
    </xf>
    <xf numFmtId="0" fontId="23" fillId="0" borderId="35">
      <alignment horizontal="center" vertical="center"/>
    </xf>
    <xf numFmtId="0" fontId="23" fillId="0" borderId="51">
      <alignment horizontal="center" vertical="center"/>
    </xf>
    <xf numFmtId="0" fontId="17" fillId="0" borderId="25">
      <alignment horizontal="center" vertical="center"/>
    </xf>
    <xf numFmtId="49" fontId="17" fillId="0" borderId="35">
      <alignment horizontal="center" vertical="center"/>
    </xf>
    <xf numFmtId="49" fontId="23" fillId="0" borderId="62">
      <alignment horizontal="center" vertical="center"/>
    </xf>
    <xf numFmtId="49" fontId="23" fillId="0" borderId="45">
      <alignment horizontal="center" vertical="center"/>
    </xf>
    <xf numFmtId="49" fontId="23" fillId="0" borderId="35">
      <alignment horizontal="center" vertical="center"/>
    </xf>
    <xf numFmtId="49" fontId="23" fillId="0" borderId="51">
      <alignment horizontal="center" vertical="center"/>
    </xf>
    <xf numFmtId="49" fontId="23" fillId="0" borderId="8">
      <alignment horizontal="center" wrapText="1"/>
    </xf>
    <xf numFmtId="0" fontId="23" fillId="0" borderId="8">
      <alignment horizontal="center"/>
    </xf>
    <xf numFmtId="49" fontId="23" fillId="0" borderId="0">
      <alignment horizontal="left"/>
    </xf>
    <xf numFmtId="0" fontId="23" fillId="0" borderId="19">
      <alignment horizontal="center"/>
    </xf>
    <xf numFmtId="49" fontId="23" fillId="0" borderId="19">
      <alignment horizontal="center"/>
    </xf>
    <xf numFmtId="0" fontId="27" fillId="0" borderId="8">
      <alignment wrapText="1"/>
    </xf>
    <xf numFmtId="0" fontId="28" fillId="0" borderId="8"/>
    <xf numFmtId="0" fontId="27" fillId="0" borderId="7">
      <alignment wrapText="1"/>
    </xf>
    <xf numFmtId="0" fontId="27" fillId="0" borderId="19">
      <alignment wrapText="1"/>
    </xf>
    <xf numFmtId="0" fontId="28" fillId="0" borderId="19"/>
    <xf numFmtId="0" fontId="21" fillId="0" borderId="0"/>
    <xf numFmtId="0" fontId="21" fillId="0" borderId="0"/>
    <xf numFmtId="0" fontId="20" fillId="7" borderId="0"/>
    <xf numFmtId="0" fontId="21" fillId="0" borderId="0"/>
    <xf numFmtId="0" fontId="13" fillId="0" borderId="0"/>
    <xf numFmtId="0" fontId="13" fillId="0" borderId="0"/>
    <xf numFmtId="0" fontId="35" fillId="0" borderId="0"/>
    <xf numFmtId="0" fontId="36" fillId="0" borderId="0">
      <alignment horizontal="center" wrapText="1"/>
    </xf>
    <xf numFmtId="0" fontId="37" fillId="0" borderId="8"/>
    <xf numFmtId="0" fontId="37" fillId="0" borderId="0"/>
    <xf numFmtId="0" fontId="38" fillId="0" borderId="0"/>
    <xf numFmtId="0" fontId="36" fillId="0" borderId="0">
      <alignment horizontal="left" wrapText="1"/>
    </xf>
    <xf numFmtId="0" fontId="39" fillId="0" borderId="0"/>
    <xf numFmtId="0" fontId="40" fillId="0" borderId="0"/>
    <xf numFmtId="0" fontId="37" fillId="0" borderId="9"/>
    <xf numFmtId="0" fontId="41" fillId="0" borderId="10">
      <alignment horizontal="center"/>
    </xf>
    <xf numFmtId="0" fontId="38" fillId="0" borderId="11"/>
    <xf numFmtId="0" fontId="41" fillId="0" borderId="0">
      <alignment horizontal="left"/>
    </xf>
    <xf numFmtId="0" fontId="42" fillId="0" borderId="0">
      <alignment horizontal="center" vertical="top"/>
    </xf>
    <xf numFmtId="49" fontId="43" fillId="0" borderId="12">
      <alignment horizontal="right"/>
    </xf>
    <xf numFmtId="49" fontId="38" fillId="0" borderId="13">
      <alignment horizontal="center"/>
    </xf>
    <xf numFmtId="0" fontId="38" fillId="0" borderId="14"/>
    <xf numFmtId="49" fontId="38" fillId="0" borderId="0"/>
    <xf numFmtId="49" fontId="41" fillId="0" borderId="0">
      <alignment horizontal="right"/>
    </xf>
    <xf numFmtId="0" fontId="41" fillId="0" borderId="0"/>
    <xf numFmtId="0" fontId="41" fillId="0" borderId="0">
      <alignment horizontal="center"/>
    </xf>
    <xf numFmtId="0" fontId="41" fillId="0" borderId="12">
      <alignment horizontal="right"/>
    </xf>
    <xf numFmtId="165" fontId="41" fillId="0" borderId="15">
      <alignment horizontal="center"/>
    </xf>
    <xf numFmtId="49" fontId="41" fillId="0" borderId="0"/>
    <xf numFmtId="0" fontId="41" fillId="0" borderId="0">
      <alignment horizontal="right"/>
    </xf>
    <xf numFmtId="0" fontId="41" fillId="0" borderId="16">
      <alignment horizontal="center"/>
    </xf>
    <xf numFmtId="0" fontId="41" fillId="0" borderId="8">
      <alignment wrapText="1"/>
    </xf>
    <xf numFmtId="49" fontId="41" fillId="0" borderId="17">
      <alignment horizontal="center"/>
    </xf>
    <xf numFmtId="0" fontId="41" fillId="0" borderId="18">
      <alignment wrapText="1"/>
    </xf>
    <xf numFmtId="49" fontId="41" fillId="0" borderId="15">
      <alignment horizontal="center"/>
    </xf>
    <xf numFmtId="0" fontId="41" fillId="0" borderId="19">
      <alignment horizontal="left"/>
    </xf>
    <xf numFmtId="49" fontId="41" fillId="0" borderId="19"/>
    <xf numFmtId="0" fontId="41" fillId="0" borderId="15">
      <alignment horizontal="center"/>
    </xf>
    <xf numFmtId="49" fontId="41" fillId="0" borderId="20">
      <alignment horizontal="center"/>
    </xf>
    <xf numFmtId="0" fontId="39" fillId="0" borderId="21"/>
    <xf numFmtId="49" fontId="41" fillId="0" borderId="7">
      <alignment horizontal="center" vertical="center" wrapText="1"/>
    </xf>
    <xf numFmtId="49" fontId="41" fillId="0" borderId="22">
      <alignment horizontal="center" vertical="center" wrapText="1"/>
    </xf>
    <xf numFmtId="49" fontId="41" fillId="0" borderId="23">
      <alignment horizontal="center" vertical="center" wrapText="1"/>
    </xf>
    <xf numFmtId="49" fontId="41" fillId="0" borderId="10">
      <alignment horizontal="center" vertical="center" wrapText="1"/>
    </xf>
    <xf numFmtId="0" fontId="41" fillId="0" borderId="24">
      <alignment horizontal="left" wrapText="1"/>
    </xf>
    <xf numFmtId="49" fontId="41" fillId="0" borderId="25">
      <alignment horizontal="center" wrapText="1"/>
    </xf>
    <xf numFmtId="49" fontId="41" fillId="0" borderId="26">
      <alignment horizontal="center"/>
    </xf>
    <xf numFmtId="4" fontId="41" fillId="0" borderId="7">
      <alignment horizontal="right"/>
    </xf>
    <xf numFmtId="4" fontId="41" fillId="0" borderId="27">
      <alignment horizontal="right"/>
    </xf>
    <xf numFmtId="0" fontId="41" fillId="0" borderId="28">
      <alignment horizontal="left" wrapText="1"/>
    </xf>
    <xf numFmtId="4" fontId="41" fillId="0" borderId="29">
      <alignment horizontal="right"/>
    </xf>
    <xf numFmtId="0" fontId="41" fillId="0" borderId="30">
      <alignment horizontal="left" wrapText="1" indent="1"/>
    </xf>
    <xf numFmtId="49" fontId="41" fillId="0" borderId="31">
      <alignment horizontal="center" wrapText="1"/>
    </xf>
    <xf numFmtId="49" fontId="41" fillId="0" borderId="32">
      <alignment horizontal="center"/>
    </xf>
    <xf numFmtId="0" fontId="41" fillId="0" borderId="33">
      <alignment horizontal="left" wrapText="1" indent="1"/>
    </xf>
    <xf numFmtId="49" fontId="41" fillId="0" borderId="34">
      <alignment horizontal="center"/>
    </xf>
    <xf numFmtId="49" fontId="41" fillId="0" borderId="11">
      <alignment horizontal="center"/>
    </xf>
    <xf numFmtId="49" fontId="41" fillId="0" borderId="0">
      <alignment horizontal="center"/>
    </xf>
    <xf numFmtId="0" fontId="41" fillId="0" borderId="27">
      <alignment horizontal="left" wrapText="1" indent="2"/>
    </xf>
    <xf numFmtId="49" fontId="41" fillId="0" borderId="35">
      <alignment horizontal="center"/>
    </xf>
    <xf numFmtId="49" fontId="41" fillId="0" borderId="7">
      <alignment horizontal="center"/>
    </xf>
    <xf numFmtId="0" fontId="41" fillId="0" borderId="36">
      <alignment horizontal="left" wrapText="1" indent="2"/>
    </xf>
    <xf numFmtId="0" fontId="41" fillId="0" borderId="21"/>
    <xf numFmtId="0" fontId="41" fillId="6" borderId="21"/>
    <xf numFmtId="0" fontId="41" fillId="6" borderId="0"/>
    <xf numFmtId="0" fontId="41" fillId="0" borderId="0">
      <alignment horizontal="left" wrapText="1"/>
    </xf>
    <xf numFmtId="49" fontId="41" fillId="0" borderId="0">
      <alignment horizontal="center" wrapText="1"/>
    </xf>
    <xf numFmtId="0" fontId="41" fillId="0" borderId="8">
      <alignment horizontal="left"/>
    </xf>
    <xf numFmtId="49" fontId="41" fillId="0" borderId="8"/>
    <xf numFmtId="0" fontId="41" fillId="0" borderId="8"/>
    <xf numFmtId="0" fontId="41" fillId="0" borderId="37">
      <alignment horizontal="left" wrapText="1"/>
    </xf>
    <xf numFmtId="49" fontId="41" fillId="0" borderId="26">
      <alignment horizontal="center" wrapText="1"/>
    </xf>
    <xf numFmtId="4" fontId="41" fillId="0" borderId="23">
      <alignment horizontal="right"/>
    </xf>
    <xf numFmtId="4" fontId="41" fillId="0" borderId="38">
      <alignment horizontal="right"/>
    </xf>
    <xf numFmtId="0" fontId="41" fillId="0" borderId="39">
      <alignment horizontal="left" wrapText="1"/>
    </xf>
    <xf numFmtId="49" fontId="41" fillId="0" borderId="35">
      <alignment horizontal="center" wrapText="1"/>
    </xf>
    <xf numFmtId="49" fontId="41" fillId="0" borderId="27">
      <alignment horizontal="center"/>
    </xf>
    <xf numFmtId="0" fontId="41" fillId="0" borderId="18"/>
    <xf numFmtId="0" fontId="41" fillId="0" borderId="40"/>
    <xf numFmtId="0" fontId="35" fillId="0" borderId="36">
      <alignment horizontal="left" wrapText="1"/>
    </xf>
    <xf numFmtId="0" fontId="41" fillId="0" borderId="41">
      <alignment horizontal="center" wrapText="1"/>
    </xf>
    <xf numFmtId="49" fontId="41" fillId="0" borderId="42">
      <alignment horizontal="center" wrapText="1"/>
    </xf>
    <xf numFmtId="4" fontId="41" fillId="0" borderId="26">
      <alignment horizontal="right"/>
    </xf>
    <xf numFmtId="4" fontId="41" fillId="0" borderId="43">
      <alignment horizontal="right"/>
    </xf>
    <xf numFmtId="0" fontId="35" fillId="0" borderId="15">
      <alignment horizontal="left" wrapText="1"/>
    </xf>
    <xf numFmtId="0" fontId="38" fillId="0" borderId="21"/>
    <xf numFmtId="0" fontId="41" fillId="0" borderId="0">
      <alignment horizontal="center" wrapText="1"/>
    </xf>
    <xf numFmtId="0" fontId="35" fillId="0" borderId="0">
      <alignment horizontal="center"/>
    </xf>
    <xf numFmtId="0" fontId="35" fillId="0" borderId="8"/>
    <xf numFmtId="49" fontId="41" fillId="0" borderId="8">
      <alignment horizontal="left"/>
    </xf>
    <xf numFmtId="49" fontId="41" fillId="0" borderId="23">
      <alignment horizontal="center"/>
    </xf>
    <xf numFmtId="0" fontId="41" fillId="0" borderId="30">
      <alignment horizontal="left" wrapText="1"/>
    </xf>
    <xf numFmtId="49" fontId="41" fillId="0" borderId="44">
      <alignment horizontal="center"/>
    </xf>
    <xf numFmtId="0" fontId="41" fillId="0" borderId="33">
      <alignment horizontal="left" wrapText="1"/>
    </xf>
    <xf numFmtId="0" fontId="38" fillId="0" borderId="32"/>
    <xf numFmtId="0" fontId="38" fillId="0" borderId="44"/>
    <xf numFmtId="0" fontId="41" fillId="0" borderId="37">
      <alignment horizontal="left" wrapText="1" indent="1"/>
    </xf>
    <xf numFmtId="49" fontId="41" fillId="0" borderId="45">
      <alignment horizontal="center" wrapText="1"/>
    </xf>
    <xf numFmtId="0" fontId="41" fillId="0" borderId="39">
      <alignment horizontal="left" wrapText="1" indent="1"/>
    </xf>
    <xf numFmtId="0" fontId="41" fillId="0" borderId="30">
      <alignment horizontal="left" wrapText="1" indent="2"/>
    </xf>
    <xf numFmtId="0" fontId="41" fillId="0" borderId="33">
      <alignment horizontal="left" wrapText="1" indent="2"/>
    </xf>
    <xf numFmtId="49" fontId="41" fillId="0" borderId="45">
      <alignment horizontal="center"/>
    </xf>
    <xf numFmtId="0" fontId="38" fillId="0" borderId="19"/>
    <xf numFmtId="0" fontId="38" fillId="0" borderId="8"/>
    <xf numFmtId="0" fontId="35" fillId="0" borderId="22">
      <alignment horizontal="center" vertical="center" textRotation="90" wrapText="1"/>
    </xf>
    <xf numFmtId="0" fontId="41" fillId="0" borderId="7">
      <alignment horizontal="center" vertical="top" wrapText="1"/>
    </xf>
    <xf numFmtId="0" fontId="41" fillId="0" borderId="32">
      <alignment horizontal="center" vertical="top"/>
    </xf>
    <xf numFmtId="0" fontId="41" fillId="0" borderId="7">
      <alignment horizontal="center" vertical="top"/>
    </xf>
    <xf numFmtId="49" fontId="41" fillId="0" borderId="7">
      <alignment horizontal="center" vertical="top" wrapText="1"/>
    </xf>
    <xf numFmtId="0" fontId="35" fillId="0" borderId="46"/>
    <xf numFmtId="49" fontId="35" fillId="0" borderId="25">
      <alignment horizontal="center"/>
    </xf>
    <xf numFmtId="0" fontId="39" fillId="0" borderId="14"/>
    <xf numFmtId="49" fontId="44" fillId="0" borderId="47">
      <alignment horizontal="left" vertical="center" wrapText="1"/>
    </xf>
    <xf numFmtId="49" fontId="35" fillId="0" borderId="35">
      <alignment horizontal="center" vertical="center" wrapText="1"/>
    </xf>
    <xf numFmtId="49" fontId="41" fillId="0" borderId="48">
      <alignment horizontal="left" vertical="center" wrapText="1" indent="2"/>
    </xf>
    <xf numFmtId="49" fontId="41" fillId="0" borderId="31">
      <alignment horizontal="center" vertical="center" wrapText="1"/>
    </xf>
    <xf numFmtId="0" fontId="41" fillId="0" borderId="32"/>
    <xf numFmtId="4" fontId="41" fillId="0" borderId="32">
      <alignment horizontal="right"/>
    </xf>
    <xf numFmtId="4" fontId="41" fillId="0" borderId="44">
      <alignment horizontal="right"/>
    </xf>
    <xf numFmtId="49" fontId="41" fillId="0" borderId="49">
      <alignment horizontal="left" vertical="center" wrapText="1" indent="3"/>
    </xf>
    <xf numFmtId="49" fontId="41" fillId="0" borderId="45">
      <alignment horizontal="center" vertical="center" wrapText="1"/>
    </xf>
    <xf numFmtId="49" fontId="41" fillId="0" borderId="47">
      <alignment horizontal="left" vertical="center" wrapText="1" indent="3"/>
    </xf>
    <xf numFmtId="49" fontId="41" fillId="0" borderId="35">
      <alignment horizontal="center" vertical="center" wrapText="1"/>
    </xf>
    <xf numFmtId="49" fontId="41" fillId="0" borderId="50">
      <alignment horizontal="left" vertical="center" wrapText="1" indent="3"/>
    </xf>
    <xf numFmtId="0" fontId="44" fillId="0" borderId="46">
      <alignment horizontal="left" vertical="center" wrapText="1"/>
    </xf>
    <xf numFmtId="49" fontId="41" fillId="0" borderId="51">
      <alignment horizontal="center" vertical="center" wrapText="1"/>
    </xf>
    <xf numFmtId="4" fontId="41" fillId="0" borderId="10">
      <alignment horizontal="right"/>
    </xf>
    <xf numFmtId="4" fontId="41" fillId="0" borderId="52">
      <alignment horizontal="right"/>
    </xf>
    <xf numFmtId="0" fontId="35" fillId="0" borderId="19">
      <alignment horizontal="center" vertical="center" textRotation="90" wrapText="1"/>
    </xf>
    <xf numFmtId="49" fontId="41" fillId="0" borderId="19">
      <alignment horizontal="left" vertical="center" wrapText="1" indent="3"/>
    </xf>
    <xf numFmtId="49" fontId="41" fillId="0" borderId="21">
      <alignment horizontal="center" vertical="center" wrapText="1"/>
    </xf>
    <xf numFmtId="4" fontId="41" fillId="0" borderId="21">
      <alignment horizontal="right"/>
    </xf>
    <xf numFmtId="0" fontId="41" fillId="0" borderId="0">
      <alignment vertical="center"/>
    </xf>
    <xf numFmtId="49" fontId="41" fillId="0" borderId="0">
      <alignment horizontal="left" vertical="center" wrapText="1" indent="3"/>
    </xf>
    <xf numFmtId="49" fontId="41" fillId="0" borderId="0">
      <alignment horizontal="center" vertical="center" wrapText="1"/>
    </xf>
    <xf numFmtId="4" fontId="41" fillId="0" borderId="0">
      <alignment horizontal="right" shrinkToFit="1"/>
    </xf>
    <xf numFmtId="0" fontId="35" fillId="0" borderId="8">
      <alignment horizontal="center" vertical="center" textRotation="90" wrapText="1"/>
    </xf>
    <xf numFmtId="49" fontId="41" fillId="0" borderId="8">
      <alignment horizontal="left" vertical="center" wrapText="1" indent="3"/>
    </xf>
    <xf numFmtId="49" fontId="41" fillId="0" borderId="8">
      <alignment horizontal="center" vertical="center" wrapText="1"/>
    </xf>
    <xf numFmtId="4" fontId="41" fillId="0" borderId="8">
      <alignment horizontal="right"/>
    </xf>
    <xf numFmtId="49" fontId="41" fillId="0" borderId="32">
      <alignment horizontal="center" vertical="center" wrapText="1"/>
    </xf>
    <xf numFmtId="0" fontId="44" fillId="0" borderId="53">
      <alignment horizontal="left" vertical="center" wrapText="1"/>
    </xf>
    <xf numFmtId="49" fontId="35" fillId="0" borderId="25">
      <alignment horizontal="center" vertical="center" wrapText="1"/>
    </xf>
    <xf numFmtId="4" fontId="41" fillId="0" borderId="54">
      <alignment horizontal="right"/>
    </xf>
    <xf numFmtId="49" fontId="41" fillId="0" borderId="55">
      <alignment horizontal="left" vertical="center" wrapText="1" indent="2"/>
    </xf>
    <xf numFmtId="0" fontId="41" fillId="0" borderId="34"/>
    <xf numFmtId="0" fontId="41" fillId="0" borderId="27"/>
    <xf numFmtId="49" fontId="41" fillId="0" borderId="56">
      <alignment horizontal="left" vertical="center" wrapText="1" indent="3"/>
    </xf>
    <xf numFmtId="4" fontId="41" fillId="0" borderId="57">
      <alignment horizontal="right"/>
    </xf>
    <xf numFmtId="49" fontId="41" fillId="0" borderId="58">
      <alignment horizontal="left" vertical="center" wrapText="1" indent="3"/>
    </xf>
    <xf numFmtId="49" fontId="41" fillId="0" borderId="59">
      <alignment horizontal="left" vertical="center" wrapText="1" indent="3"/>
    </xf>
    <xf numFmtId="49" fontId="41" fillId="0" borderId="60">
      <alignment horizontal="center" vertical="center" wrapText="1"/>
    </xf>
    <xf numFmtId="4" fontId="41" fillId="0" borderId="61">
      <alignment horizontal="right"/>
    </xf>
    <xf numFmtId="0" fontId="35" fillId="0" borderId="19">
      <alignment horizontal="center" vertical="center" textRotation="90"/>
    </xf>
    <xf numFmtId="4" fontId="41" fillId="0" borderId="0">
      <alignment horizontal="right"/>
    </xf>
    <xf numFmtId="0" fontId="35" fillId="0" borderId="8">
      <alignment horizontal="center" vertical="center" textRotation="90"/>
    </xf>
    <xf numFmtId="0" fontId="35" fillId="0" borderId="22">
      <alignment horizontal="center" vertical="center" textRotation="90"/>
    </xf>
    <xf numFmtId="0" fontId="41" fillId="0" borderId="44"/>
    <xf numFmtId="49" fontId="41" fillId="0" borderId="62">
      <alignment horizontal="center" vertical="center" wrapText="1"/>
    </xf>
    <xf numFmtId="0" fontId="41" fillId="0" borderId="63"/>
    <xf numFmtId="0" fontId="41" fillId="0" borderId="64"/>
    <xf numFmtId="0" fontId="35" fillId="0" borderId="7">
      <alignment horizontal="center" vertical="center" textRotation="90"/>
    </xf>
    <xf numFmtId="49" fontId="44" fillId="0" borderId="53">
      <alignment horizontal="left" vertical="center" wrapText="1"/>
    </xf>
    <xf numFmtId="0" fontId="35" fillId="0" borderId="45">
      <alignment horizontal="center" vertical="center"/>
    </xf>
    <xf numFmtId="0" fontId="41" fillId="0" borderId="31">
      <alignment horizontal="center" vertical="center"/>
    </xf>
    <xf numFmtId="0" fontId="41" fillId="0" borderId="45">
      <alignment horizontal="center" vertical="center"/>
    </xf>
    <xf numFmtId="0" fontId="41" fillId="0" borderId="35">
      <alignment horizontal="center" vertical="center"/>
    </xf>
    <xf numFmtId="0" fontId="41" fillId="0" borderId="51">
      <alignment horizontal="center" vertical="center"/>
    </xf>
    <xf numFmtId="0" fontId="35" fillId="0" borderId="25">
      <alignment horizontal="center" vertical="center"/>
    </xf>
    <xf numFmtId="49" fontId="35" fillId="0" borderId="35">
      <alignment horizontal="center" vertical="center"/>
    </xf>
    <xf numFmtId="49" fontId="41" fillId="0" borderId="62">
      <alignment horizontal="center" vertical="center"/>
    </xf>
    <xf numFmtId="49" fontId="41" fillId="0" borderId="45">
      <alignment horizontal="center" vertical="center"/>
    </xf>
    <xf numFmtId="49" fontId="41" fillId="0" borderId="35">
      <alignment horizontal="center" vertical="center"/>
    </xf>
    <xf numFmtId="49" fontId="41" fillId="0" borderId="51">
      <alignment horizontal="center" vertical="center"/>
    </xf>
    <xf numFmtId="49" fontId="41" fillId="0" borderId="8">
      <alignment horizontal="center" wrapText="1"/>
    </xf>
    <xf numFmtId="0" fontId="41" fillId="0" borderId="8">
      <alignment horizontal="center"/>
    </xf>
    <xf numFmtId="49" fontId="41" fillId="0" borderId="0">
      <alignment horizontal="left"/>
    </xf>
    <xf numFmtId="0" fontId="41" fillId="0" borderId="19">
      <alignment horizontal="center"/>
    </xf>
    <xf numFmtId="49" fontId="41" fillId="0" borderId="19">
      <alignment horizontal="center"/>
    </xf>
    <xf numFmtId="0" fontId="45" fillId="0" borderId="8">
      <alignment wrapText="1"/>
    </xf>
    <xf numFmtId="0" fontId="46" fillId="0" borderId="8"/>
    <xf numFmtId="0" fontId="45" fillId="0" borderId="7">
      <alignment wrapText="1"/>
    </xf>
    <xf numFmtId="0" fontId="45" fillId="0" borderId="19">
      <alignment wrapText="1"/>
    </xf>
    <xf numFmtId="0" fontId="46" fillId="0" borderId="19"/>
    <xf numFmtId="0" fontId="39" fillId="0" borderId="0"/>
    <xf numFmtId="0" fontId="39" fillId="0" borderId="0"/>
    <xf numFmtId="0" fontId="38" fillId="7" borderId="0"/>
    <xf numFmtId="0" fontId="39" fillId="0" borderId="0"/>
    <xf numFmtId="0" fontId="41" fillId="0" borderId="27">
      <alignment horizontal="left" wrapText="1" indent="2"/>
    </xf>
    <xf numFmtId="0" fontId="35" fillId="0" borderId="0"/>
    <xf numFmtId="0" fontId="36" fillId="0" borderId="0">
      <alignment horizontal="center" wrapText="1"/>
    </xf>
    <xf numFmtId="0" fontId="37" fillId="0" borderId="8"/>
    <xf numFmtId="0" fontId="37" fillId="0" borderId="0"/>
    <xf numFmtId="0" fontId="38" fillId="0" borderId="0"/>
    <xf numFmtId="0" fontId="36" fillId="0" borderId="0">
      <alignment horizontal="left" wrapText="1"/>
    </xf>
    <xf numFmtId="0" fontId="40" fillId="0" borderId="0"/>
    <xf numFmtId="0" fontId="37" fillId="0" borderId="9"/>
    <xf numFmtId="0" fontId="41" fillId="0" borderId="10">
      <alignment horizontal="center"/>
    </xf>
    <xf numFmtId="0" fontId="38" fillId="0" borderId="11"/>
    <xf numFmtId="0" fontId="41" fillId="0" borderId="0">
      <alignment horizontal="left"/>
    </xf>
    <xf numFmtId="0" fontId="42" fillId="0" borderId="0">
      <alignment horizontal="center" vertical="top"/>
    </xf>
    <xf numFmtId="49" fontId="43" fillId="0" borderId="12">
      <alignment horizontal="right"/>
    </xf>
    <xf numFmtId="49" fontId="38" fillId="0" borderId="13">
      <alignment horizontal="center"/>
    </xf>
    <xf numFmtId="0" fontId="38" fillId="0" borderId="14"/>
    <xf numFmtId="49" fontId="38" fillId="0" borderId="0"/>
    <xf numFmtId="49" fontId="41" fillId="0" borderId="0">
      <alignment horizontal="right"/>
    </xf>
    <xf numFmtId="0" fontId="41" fillId="0" borderId="0"/>
    <xf numFmtId="0" fontId="41" fillId="0" borderId="0">
      <alignment horizontal="center"/>
    </xf>
    <xf numFmtId="0" fontId="41" fillId="0" borderId="12">
      <alignment horizontal="right"/>
    </xf>
    <xf numFmtId="165" fontId="41" fillId="0" borderId="15">
      <alignment horizontal="center"/>
    </xf>
    <xf numFmtId="49" fontId="41" fillId="0" borderId="0"/>
    <xf numFmtId="0" fontId="41" fillId="0" borderId="0">
      <alignment horizontal="right"/>
    </xf>
    <xf numFmtId="0" fontId="41" fillId="0" borderId="16">
      <alignment horizontal="center"/>
    </xf>
    <xf numFmtId="0" fontId="41" fillId="0" borderId="8">
      <alignment wrapText="1"/>
    </xf>
    <xf numFmtId="49" fontId="41" fillId="0" borderId="17">
      <alignment horizontal="center"/>
    </xf>
    <xf numFmtId="0" fontId="41" fillId="0" borderId="18">
      <alignment wrapText="1"/>
    </xf>
    <xf numFmtId="49" fontId="41" fillId="0" borderId="15">
      <alignment horizontal="center"/>
    </xf>
    <xf numFmtId="0" fontId="41" fillId="0" borderId="19">
      <alignment horizontal="left"/>
    </xf>
    <xf numFmtId="49" fontId="41" fillId="0" borderId="19"/>
    <xf numFmtId="0" fontId="41" fillId="0" borderId="15">
      <alignment horizontal="center"/>
    </xf>
    <xf numFmtId="49" fontId="41" fillId="0" borderId="20">
      <alignment horizontal="center"/>
    </xf>
    <xf numFmtId="0" fontId="39" fillId="0" borderId="0"/>
    <xf numFmtId="0" fontId="39" fillId="0" borderId="21"/>
    <xf numFmtId="49" fontId="41" fillId="0" borderId="7">
      <alignment horizontal="center" vertical="center" wrapText="1"/>
    </xf>
    <xf numFmtId="49" fontId="41" fillId="0" borderId="10">
      <alignment horizontal="center" vertical="center" wrapText="1"/>
    </xf>
    <xf numFmtId="0" fontId="41" fillId="0" borderId="24">
      <alignment horizontal="left" wrapText="1"/>
    </xf>
    <xf numFmtId="49" fontId="41" fillId="0" borderId="25">
      <alignment horizontal="center" wrapText="1"/>
    </xf>
    <xf numFmtId="49" fontId="41" fillId="0" borderId="26">
      <alignment horizontal="center"/>
    </xf>
    <xf numFmtId="4" fontId="41" fillId="0" borderId="7">
      <alignment horizontal="right"/>
    </xf>
    <xf numFmtId="4" fontId="41" fillId="0" borderId="27">
      <alignment horizontal="right"/>
    </xf>
    <xf numFmtId="0" fontId="41" fillId="0" borderId="28">
      <alignment horizontal="left" wrapText="1"/>
    </xf>
    <xf numFmtId="0" fontId="41" fillId="0" borderId="30">
      <alignment horizontal="left" wrapText="1" indent="1"/>
    </xf>
    <xf numFmtId="49" fontId="41" fillId="0" borderId="31">
      <alignment horizontal="center" wrapText="1"/>
    </xf>
    <xf numFmtId="49" fontId="41" fillId="0" borderId="32">
      <alignment horizontal="center"/>
    </xf>
    <xf numFmtId="49" fontId="41" fillId="0" borderId="44">
      <alignment horizontal="center"/>
    </xf>
    <xf numFmtId="0" fontId="41" fillId="0" borderId="33">
      <alignment horizontal="left" wrapText="1" indent="1"/>
    </xf>
    <xf numFmtId="49" fontId="41" fillId="0" borderId="35">
      <alignment horizontal="center"/>
    </xf>
    <xf numFmtId="49" fontId="41" fillId="0" borderId="7">
      <alignment horizontal="center"/>
    </xf>
    <xf numFmtId="0" fontId="41" fillId="0" borderId="36">
      <alignment horizontal="left" wrapText="1" indent="2"/>
    </xf>
    <xf numFmtId="0" fontId="41" fillId="0" borderId="21"/>
    <xf numFmtId="0" fontId="41" fillId="6" borderId="21"/>
    <xf numFmtId="0" fontId="41" fillId="6" borderId="0"/>
    <xf numFmtId="0" fontId="41" fillId="0" borderId="0">
      <alignment horizontal="left" wrapText="1"/>
    </xf>
    <xf numFmtId="49" fontId="41" fillId="0" borderId="0">
      <alignment horizontal="center" wrapText="1"/>
    </xf>
    <xf numFmtId="49" fontId="41" fillId="0" borderId="0">
      <alignment horizontal="center"/>
    </xf>
    <xf numFmtId="0" fontId="41" fillId="0" borderId="8">
      <alignment horizontal="left"/>
    </xf>
    <xf numFmtId="49" fontId="41" fillId="0" borderId="8"/>
    <xf numFmtId="0" fontId="41" fillId="0" borderId="8"/>
    <xf numFmtId="0" fontId="38" fillId="0" borderId="8"/>
    <xf numFmtId="0" fontId="41" fillId="0" borderId="37">
      <alignment horizontal="left" wrapText="1"/>
    </xf>
    <xf numFmtId="49" fontId="41" fillId="0" borderId="26">
      <alignment horizontal="center" wrapText="1"/>
    </xf>
    <xf numFmtId="4" fontId="41" fillId="0" borderId="23">
      <alignment horizontal="right"/>
    </xf>
    <xf numFmtId="4" fontId="41" fillId="0" borderId="38">
      <alignment horizontal="right"/>
    </xf>
    <xf numFmtId="0" fontId="41" fillId="0" borderId="39">
      <alignment horizontal="left" wrapText="1"/>
    </xf>
    <xf numFmtId="49" fontId="41" fillId="0" borderId="35">
      <alignment horizontal="center" wrapText="1"/>
    </xf>
    <xf numFmtId="49" fontId="41" fillId="0" borderId="27">
      <alignment horizontal="center"/>
    </xf>
    <xf numFmtId="0" fontId="41" fillId="0" borderId="18"/>
    <xf numFmtId="0" fontId="41" fillId="0" borderId="40"/>
    <xf numFmtId="0" fontId="35" fillId="0" borderId="36">
      <alignment horizontal="left" wrapText="1"/>
    </xf>
    <xf numFmtId="0" fontId="41" fillId="0" borderId="41">
      <alignment horizontal="center" wrapText="1"/>
    </xf>
    <xf numFmtId="49" fontId="41" fillId="0" borderId="42">
      <alignment horizontal="center" wrapText="1"/>
    </xf>
    <xf numFmtId="4" fontId="41" fillId="0" borderId="26">
      <alignment horizontal="right"/>
    </xf>
    <xf numFmtId="4" fontId="41" fillId="0" borderId="43">
      <alignment horizontal="right"/>
    </xf>
    <xf numFmtId="0" fontId="35" fillId="0" borderId="15">
      <alignment horizontal="left" wrapText="1"/>
    </xf>
    <xf numFmtId="0" fontId="38" fillId="0" borderId="21"/>
    <xf numFmtId="0" fontId="41" fillId="0" borderId="0">
      <alignment horizontal="center" wrapText="1"/>
    </xf>
    <xf numFmtId="0" fontId="35" fillId="0" borderId="0">
      <alignment horizontal="center"/>
    </xf>
    <xf numFmtId="0" fontId="35" fillId="0" borderId="8"/>
    <xf numFmtId="49" fontId="41" fillId="0" borderId="8">
      <alignment horizontal="left"/>
    </xf>
    <xf numFmtId="0" fontId="41" fillId="0" borderId="30">
      <alignment horizontal="left" wrapText="1"/>
    </xf>
    <xf numFmtId="0" fontId="41" fillId="0" borderId="33">
      <alignment horizontal="left" wrapText="1"/>
    </xf>
    <xf numFmtId="0" fontId="38" fillId="0" borderId="32"/>
    <xf numFmtId="0" fontId="38" fillId="0" borderId="44"/>
    <xf numFmtId="0" fontId="41" fillId="0" borderId="37">
      <alignment horizontal="left" wrapText="1" indent="1"/>
    </xf>
    <xf numFmtId="49" fontId="41" fillId="0" borderId="45">
      <alignment horizontal="center" wrapText="1"/>
    </xf>
    <xf numFmtId="49" fontId="41" fillId="0" borderId="23">
      <alignment horizontal="center"/>
    </xf>
    <xf numFmtId="0" fontId="41" fillId="0" borderId="39">
      <alignment horizontal="left" wrapText="1" indent="1"/>
    </xf>
    <xf numFmtId="0" fontId="41" fillId="0" borderId="30">
      <alignment horizontal="left" wrapText="1" indent="2"/>
    </xf>
    <xf numFmtId="0" fontId="41" fillId="0" borderId="33">
      <alignment horizontal="left" wrapText="1" indent="2"/>
    </xf>
    <xf numFmtId="49" fontId="41" fillId="0" borderId="45">
      <alignment horizontal="center"/>
    </xf>
    <xf numFmtId="0" fontId="38" fillId="0" borderId="19"/>
    <xf numFmtId="0" fontId="35" fillId="0" borderId="22">
      <alignment horizontal="center" vertical="center" textRotation="90" wrapText="1"/>
    </xf>
    <xf numFmtId="0" fontId="41" fillId="0" borderId="7">
      <alignment horizontal="center" vertical="top" wrapText="1"/>
    </xf>
    <xf numFmtId="0" fontId="41" fillId="0" borderId="7">
      <alignment horizontal="center" vertical="top"/>
    </xf>
    <xf numFmtId="49" fontId="41" fillId="0" borderId="7">
      <alignment horizontal="center" vertical="top" wrapText="1"/>
    </xf>
    <xf numFmtId="0" fontId="35" fillId="0" borderId="46"/>
    <xf numFmtId="49" fontId="35" fillId="0" borderId="25">
      <alignment horizontal="center"/>
    </xf>
    <xf numFmtId="0" fontId="39" fillId="0" borderId="14"/>
    <xf numFmtId="49" fontId="44" fillId="0" borderId="47">
      <alignment horizontal="left" vertical="center" wrapText="1"/>
    </xf>
    <xf numFmtId="49" fontId="35" fillId="0" borderId="35">
      <alignment horizontal="center" vertical="center" wrapText="1"/>
    </xf>
    <xf numFmtId="49" fontId="41" fillId="0" borderId="48">
      <alignment horizontal="left" vertical="center" wrapText="1" indent="2"/>
    </xf>
    <xf numFmtId="49" fontId="41" fillId="0" borderId="31">
      <alignment horizontal="center" vertical="center" wrapText="1"/>
    </xf>
    <xf numFmtId="0" fontId="41" fillId="0" borderId="32"/>
    <xf numFmtId="4" fontId="41" fillId="0" borderId="32">
      <alignment horizontal="right"/>
    </xf>
    <xf numFmtId="4" fontId="41" fillId="0" borderId="44">
      <alignment horizontal="right"/>
    </xf>
    <xf numFmtId="49" fontId="41" fillId="0" borderId="49">
      <alignment horizontal="left" vertical="center" wrapText="1" indent="3"/>
    </xf>
    <xf numFmtId="49" fontId="41" fillId="0" borderId="45">
      <alignment horizontal="center" vertical="center" wrapText="1"/>
    </xf>
    <xf numFmtId="49" fontId="41" fillId="0" borderId="47">
      <alignment horizontal="left" vertical="center" wrapText="1" indent="3"/>
    </xf>
    <xf numFmtId="49" fontId="41" fillId="0" borderId="35">
      <alignment horizontal="center" vertical="center" wrapText="1"/>
    </xf>
    <xf numFmtId="49" fontId="41" fillId="0" borderId="50">
      <alignment horizontal="left" vertical="center" wrapText="1" indent="3"/>
    </xf>
    <xf numFmtId="0" fontId="44" fillId="0" borderId="46">
      <alignment horizontal="left" vertical="center" wrapText="1"/>
    </xf>
    <xf numFmtId="49" fontId="41" fillId="0" borderId="51">
      <alignment horizontal="center" vertical="center" wrapText="1"/>
    </xf>
    <xf numFmtId="4" fontId="41" fillId="0" borderId="10">
      <alignment horizontal="right"/>
    </xf>
    <xf numFmtId="4" fontId="41" fillId="0" borderId="52">
      <alignment horizontal="right"/>
    </xf>
    <xf numFmtId="0" fontId="35" fillId="0" borderId="19">
      <alignment horizontal="center" vertical="center" textRotation="90" wrapText="1"/>
    </xf>
    <xf numFmtId="49" fontId="41" fillId="0" borderId="19">
      <alignment horizontal="left" vertical="center" wrapText="1" indent="3"/>
    </xf>
    <xf numFmtId="49" fontId="41" fillId="0" borderId="21">
      <alignment horizontal="center" vertical="center" wrapText="1"/>
    </xf>
    <xf numFmtId="4" fontId="41" fillId="0" borderId="21">
      <alignment horizontal="right"/>
    </xf>
    <xf numFmtId="0" fontId="41" fillId="0" borderId="0">
      <alignment vertical="center"/>
    </xf>
    <xf numFmtId="49" fontId="41" fillId="0" borderId="0">
      <alignment horizontal="left" vertical="center" wrapText="1" indent="3"/>
    </xf>
    <xf numFmtId="49" fontId="41" fillId="0" borderId="0">
      <alignment horizontal="center" vertical="center" wrapText="1"/>
    </xf>
    <xf numFmtId="4" fontId="41" fillId="0" borderId="0">
      <alignment horizontal="right" shrinkToFit="1"/>
    </xf>
    <xf numFmtId="0" fontId="35" fillId="0" borderId="8">
      <alignment horizontal="center" vertical="center" textRotation="90" wrapText="1"/>
    </xf>
    <xf numFmtId="49" fontId="41" fillId="0" borderId="8">
      <alignment horizontal="left" vertical="center" wrapText="1" indent="3"/>
    </xf>
    <xf numFmtId="49" fontId="41" fillId="0" borderId="8">
      <alignment horizontal="center" vertical="center" wrapText="1"/>
    </xf>
    <xf numFmtId="4" fontId="41" fillId="0" borderId="8">
      <alignment horizontal="right"/>
    </xf>
    <xf numFmtId="49" fontId="35" fillId="0" borderId="25">
      <alignment horizontal="center" vertical="center" wrapText="1"/>
    </xf>
    <xf numFmtId="0" fontId="41" fillId="0" borderId="44"/>
    <xf numFmtId="0" fontId="35" fillId="0" borderId="19">
      <alignment horizontal="center" vertical="center" textRotation="90"/>
    </xf>
    <xf numFmtId="0" fontId="35" fillId="0" borderId="8">
      <alignment horizontal="center" vertical="center" textRotation="90"/>
    </xf>
    <xf numFmtId="0" fontId="35" fillId="0" borderId="22">
      <alignment horizontal="center" vertical="center" textRotation="90"/>
    </xf>
    <xf numFmtId="49" fontId="44" fillId="0" borderId="46">
      <alignment horizontal="left" vertical="center" wrapText="1"/>
    </xf>
    <xf numFmtId="0" fontId="35" fillId="0" borderId="7">
      <alignment horizontal="center" vertical="center" textRotation="90"/>
    </xf>
    <xf numFmtId="0" fontId="35" fillId="0" borderId="25">
      <alignment horizontal="center" vertical="center"/>
    </xf>
    <xf numFmtId="0" fontId="41" fillId="0" borderId="47">
      <alignment horizontal="left" vertical="center" wrapText="1"/>
    </xf>
    <xf numFmtId="0" fontId="41" fillId="0" borderId="31">
      <alignment horizontal="center" vertical="center"/>
    </xf>
    <xf numFmtId="0" fontId="41" fillId="0" borderId="45">
      <alignment horizontal="center" vertical="center"/>
    </xf>
    <xf numFmtId="0" fontId="41" fillId="0" borderId="35">
      <alignment horizontal="center" vertical="center"/>
    </xf>
    <xf numFmtId="0" fontId="41" fillId="0" borderId="50">
      <alignment horizontal="left" vertical="center" wrapText="1"/>
    </xf>
    <xf numFmtId="0" fontId="35" fillId="0" borderId="35">
      <alignment horizontal="center" vertical="center"/>
    </xf>
    <xf numFmtId="0" fontId="41" fillId="0" borderId="51">
      <alignment horizontal="center" vertical="center"/>
    </xf>
    <xf numFmtId="49" fontId="35" fillId="0" borderId="25">
      <alignment horizontal="center" vertical="center"/>
    </xf>
    <xf numFmtId="49" fontId="41" fillId="0" borderId="47">
      <alignment horizontal="left" vertical="center" wrapText="1"/>
    </xf>
    <xf numFmtId="49" fontId="41" fillId="0" borderId="31">
      <alignment horizontal="center" vertical="center"/>
    </xf>
    <xf numFmtId="49" fontId="41" fillId="0" borderId="45">
      <alignment horizontal="center" vertical="center"/>
    </xf>
    <xf numFmtId="49" fontId="41" fillId="0" borderId="35">
      <alignment horizontal="center" vertical="center"/>
    </xf>
    <xf numFmtId="49" fontId="41" fillId="0" borderId="50">
      <alignment horizontal="left" vertical="center" wrapText="1"/>
    </xf>
    <xf numFmtId="49" fontId="41" fillId="0" borderId="51">
      <alignment horizontal="center" vertical="center"/>
    </xf>
    <xf numFmtId="49" fontId="41" fillId="0" borderId="8">
      <alignment horizontal="center" wrapText="1"/>
    </xf>
    <xf numFmtId="0" fontId="41" fillId="0" borderId="8">
      <alignment horizontal="center"/>
    </xf>
    <xf numFmtId="49" fontId="41" fillId="0" borderId="0">
      <alignment horizontal="left"/>
    </xf>
    <xf numFmtId="0" fontId="41" fillId="0" borderId="19">
      <alignment horizontal="center"/>
    </xf>
    <xf numFmtId="49" fontId="41" fillId="0" borderId="19">
      <alignment horizontal="center"/>
    </xf>
    <xf numFmtId="0" fontId="45" fillId="0" borderId="8">
      <alignment wrapText="1"/>
    </xf>
    <xf numFmtId="0" fontId="46" fillId="0" borderId="8"/>
    <xf numFmtId="0" fontId="45" fillId="0" borderId="7">
      <alignment wrapText="1"/>
    </xf>
    <xf numFmtId="0" fontId="45" fillId="0" borderId="19">
      <alignment wrapText="1"/>
    </xf>
    <xf numFmtId="0" fontId="46" fillId="0" borderId="19"/>
    <xf numFmtId="0" fontId="39" fillId="0" borderId="0"/>
    <xf numFmtId="0" fontId="39" fillId="0" borderId="0"/>
    <xf numFmtId="0" fontId="38" fillId="7" borderId="0"/>
    <xf numFmtId="0" fontId="39" fillId="0" borderId="0"/>
    <xf numFmtId="49" fontId="41" fillId="0" borderId="23">
      <alignment horizontal="center"/>
    </xf>
  </cellStyleXfs>
  <cellXfs count="75">
    <xf numFmtId="0" fontId="0" fillId="0" borderId="0" xfId="0"/>
    <xf numFmtId="0" fontId="3" fillId="0" borderId="0" xfId="0" applyFont="1" applyFill="1" applyAlignment="1">
      <alignment horizontal="center" vertical="center"/>
    </xf>
    <xf numFmtId="0" fontId="3" fillId="0" borderId="0" xfId="0" quotePrefix="1" applyNumberFormat="1" applyFont="1" applyFill="1" applyBorder="1" applyAlignment="1">
      <alignment horizontal="center" vertical="center" shrinkToFit="1"/>
    </xf>
    <xf numFmtId="0" fontId="3" fillId="0" borderId="0" xfId="0" quotePrefix="1" applyNumberFormat="1" applyFont="1" applyFill="1" applyBorder="1" applyAlignment="1">
      <alignment horizontal="center" vertical="center" wrapText="1" shrinkToFit="1"/>
    </xf>
    <xf numFmtId="4" fontId="3" fillId="0" borderId="0" xfId="0" applyNumberFormat="1" applyFont="1" applyFill="1" applyBorder="1" applyAlignment="1">
      <alignment horizontal="center" vertical="center" shrinkToFit="1"/>
    </xf>
    <xf numFmtId="4" fontId="3" fillId="0" borderId="0" xfId="0" applyNumberFormat="1" applyFont="1" applyFill="1" applyBorder="1" applyAlignment="1">
      <alignment horizontal="center" vertical="center" wrapText="1" shrinkToFit="1"/>
    </xf>
    <xf numFmtId="164" fontId="3" fillId="0" borderId="0" xfId="0" applyNumberFormat="1" applyFont="1" applyFill="1" applyBorder="1" applyAlignment="1">
      <alignment horizontal="center" vertical="center" wrapText="1" shrinkToFit="1"/>
    </xf>
    <xf numFmtId="0" fontId="2" fillId="0" borderId="0" xfId="0" applyFont="1" applyFill="1" applyAlignment="1">
      <alignment horizontal="center" vertical="center"/>
    </xf>
    <xf numFmtId="4" fontId="3" fillId="0" borderId="0" xfId="0" applyNumberFormat="1" applyFont="1" applyFill="1" applyAlignment="1">
      <alignment horizontal="center" vertical="center"/>
    </xf>
    <xf numFmtId="0" fontId="1" fillId="0" borderId="0" xfId="0" pivotButton="1" applyFont="1"/>
    <xf numFmtId="0" fontId="1" fillId="0" borderId="0" xfId="0" applyFont="1" applyAlignment="1">
      <alignment horizontal="left"/>
    </xf>
    <xf numFmtId="0" fontId="1" fillId="0" borderId="0" xfId="0" applyFont="1"/>
    <xf numFmtId="4" fontId="5" fillId="4" borderId="4" xfId="0" applyNumberFormat="1" applyFont="1" applyFill="1" applyBorder="1" applyAlignment="1">
      <alignment horizontal="center" vertical="center"/>
    </xf>
    <xf numFmtId="4" fontId="1" fillId="0" borderId="0" xfId="0" applyNumberFormat="1" applyFont="1" applyAlignment="1">
      <alignment horizontal="center" vertical="center"/>
    </xf>
    <xf numFmtId="4" fontId="2" fillId="0" borderId="0" xfId="0" applyNumberFormat="1" applyFont="1" applyFill="1" applyAlignment="1">
      <alignment horizontal="center" vertical="center"/>
    </xf>
    <xf numFmtId="49" fontId="2" fillId="3" borderId="1" xfId="0" applyNumberFormat="1" applyFont="1" applyFill="1" applyBorder="1" applyAlignment="1">
      <alignment horizontal="center" vertical="center" wrapText="1" shrinkToFit="1"/>
    </xf>
    <xf numFmtId="4" fontId="2"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shrinkToFit="1"/>
    </xf>
    <xf numFmtId="0" fontId="3" fillId="0" borderId="6" xfId="0" applyNumberFormat="1" applyFont="1" applyFill="1" applyBorder="1" applyAlignment="1">
      <alignment horizontal="left" vertical="center" wrapText="1"/>
    </xf>
    <xf numFmtId="4" fontId="3" fillId="0" borderId="6" xfId="0" applyNumberFormat="1" applyFont="1" applyFill="1" applyBorder="1" applyAlignment="1">
      <alignment horizontal="center" vertical="center" shrinkToFit="1"/>
    </xf>
    <xf numFmtId="4" fontId="1" fillId="0" borderId="6" xfId="0" applyNumberFormat="1" applyFont="1" applyBorder="1" applyAlignment="1">
      <alignment horizontal="center" vertical="center"/>
    </xf>
    <xf numFmtId="10" fontId="1" fillId="0" borderId="6" xfId="0" applyNumberFormat="1" applyFont="1" applyBorder="1" applyAlignment="1">
      <alignment horizontal="center" vertical="center"/>
    </xf>
    <xf numFmtId="10" fontId="1" fillId="5" borderId="5" xfId="0" applyNumberFormat="1" applyFont="1" applyFill="1" applyBorder="1" applyAlignment="1">
      <alignment horizontal="center" vertical="center" wrapText="1"/>
    </xf>
    <xf numFmtId="0" fontId="3" fillId="0" borderId="6" xfId="0" quotePrefix="1" applyNumberFormat="1" applyFont="1" applyFill="1" applyBorder="1" applyAlignment="1">
      <alignment horizontal="center" vertical="center" shrinkToFit="1"/>
    </xf>
    <xf numFmtId="0" fontId="6" fillId="0" borderId="1" xfId="0" applyFont="1" applyBorder="1" applyAlignment="1">
      <alignment horizontal="left" vertical="center" wrapText="1"/>
    </xf>
    <xf numFmtId="0" fontId="0" fillId="0" borderId="0" xfId="0" applyAlignment="1">
      <alignment horizontal="left" vertical="center"/>
    </xf>
    <xf numFmtId="0" fontId="7" fillId="0" borderId="0" xfId="0" applyFont="1"/>
    <xf numFmtId="0" fontId="15" fillId="0" borderId="0" xfId="0" applyFont="1" applyFill="1" applyAlignment="1">
      <alignment vertical="center" wrapText="1"/>
    </xf>
    <xf numFmtId="4" fontId="15" fillId="0" borderId="0"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vertical="center" wrapText="1"/>
    </xf>
    <xf numFmtId="0" fontId="15" fillId="0" borderId="1" xfId="0" applyNumberFormat="1" applyFont="1" applyFill="1" applyBorder="1" applyAlignment="1">
      <alignment horizontal="justify" vertical="center" wrapText="1"/>
    </xf>
    <xf numFmtId="0" fontId="14" fillId="0" borderId="0" xfId="0" applyFont="1" applyFill="1" applyAlignment="1">
      <alignment vertical="center" wrapText="1"/>
    </xf>
    <xf numFmtId="0" fontId="14" fillId="0" borderId="1" xfId="0" applyNumberFormat="1" applyFont="1" applyFill="1" applyBorder="1" applyAlignment="1">
      <alignment horizontal="left" vertical="center" wrapText="1"/>
    </xf>
    <xf numFmtId="4" fontId="15" fillId="0" borderId="0" xfId="0" applyNumberFormat="1" applyFont="1" applyFill="1" applyAlignment="1">
      <alignment vertical="center" wrapText="1"/>
    </xf>
    <xf numFmtId="4" fontId="15" fillId="0" borderId="0" xfId="0" applyNumberFormat="1" applyFont="1" applyFill="1" applyAlignment="1">
      <alignment horizontal="left" vertical="top" wrapText="1"/>
    </xf>
    <xf numFmtId="0" fontId="15" fillId="0" borderId="1" xfId="0" quotePrefix="1" applyNumberFormat="1" applyFont="1" applyFill="1" applyBorder="1" applyAlignment="1">
      <alignment horizontal="left" vertical="center" wrapText="1"/>
    </xf>
    <xf numFmtId="0" fontId="15" fillId="0" borderId="3" xfId="0" applyNumberFormat="1" applyFont="1" applyFill="1" applyBorder="1" applyAlignment="1">
      <alignment vertical="center" wrapText="1"/>
    </xf>
    <xf numFmtId="0" fontId="14" fillId="0" borderId="1" xfId="0" applyNumberFormat="1" applyFont="1" applyFill="1" applyBorder="1" applyAlignment="1">
      <alignment vertical="center" wrapText="1"/>
    </xf>
    <xf numFmtId="4" fontId="15" fillId="0" borderId="0" xfId="0" applyNumberFormat="1" applyFont="1" applyFill="1" applyBorder="1" applyAlignment="1">
      <alignment horizontal="right" vertical="center"/>
    </xf>
    <xf numFmtId="4" fontId="15" fillId="0" borderId="3" xfId="0" quotePrefix="1" applyNumberFormat="1" applyFont="1" applyFill="1" applyBorder="1" applyAlignment="1">
      <alignment horizontal="right" wrapText="1"/>
    </xf>
    <xf numFmtId="0" fontId="15" fillId="0" borderId="1" xfId="0" applyNumberFormat="1" applyFont="1" applyFill="1" applyBorder="1" applyAlignment="1">
      <alignment horizontal="left" vertical="top" wrapText="1"/>
    </xf>
    <xf numFmtId="4" fontId="15" fillId="0" borderId="3" xfId="0" quotePrefix="1" applyNumberFormat="1" applyFont="1" applyFill="1" applyBorder="1" applyAlignment="1">
      <alignment horizontal="center" wrapText="1"/>
    </xf>
    <xf numFmtId="4" fontId="15" fillId="0" borderId="6" xfId="0" applyNumberFormat="1" applyFont="1" applyFill="1" applyBorder="1" applyAlignment="1">
      <alignment horizontal="right" wrapText="1"/>
    </xf>
    <xf numFmtId="4" fontId="14" fillId="0" borderId="3" xfId="0" quotePrefix="1" applyNumberFormat="1" applyFont="1" applyFill="1" applyBorder="1" applyAlignment="1">
      <alignment horizontal="right" wrapText="1"/>
    </xf>
    <xf numFmtId="4" fontId="15" fillId="0" borderId="1" xfId="0" quotePrefix="1" applyNumberFormat="1" applyFont="1" applyFill="1" applyBorder="1" applyAlignment="1">
      <alignment horizontal="right" wrapText="1"/>
    </xf>
    <xf numFmtId="0" fontId="15" fillId="0" borderId="6" xfId="0" quotePrefix="1" applyNumberFormat="1" applyFont="1" applyFill="1" applyBorder="1" applyAlignment="1">
      <alignment horizontal="center" wrapText="1"/>
    </xf>
    <xf numFmtId="0" fontId="15" fillId="0" borderId="1" xfId="0" quotePrefix="1" applyNumberFormat="1" applyFont="1" applyFill="1" applyBorder="1" applyAlignment="1">
      <alignment horizontal="center" wrapText="1"/>
    </xf>
    <xf numFmtId="4" fontId="14" fillId="0" borderId="1" xfId="0" quotePrefix="1" applyNumberFormat="1" applyFont="1" applyFill="1" applyBorder="1" applyAlignment="1">
      <alignment horizontal="right" wrapText="1"/>
    </xf>
    <xf numFmtId="0" fontId="14" fillId="0" borderId="1" xfId="0" quotePrefix="1" applyNumberFormat="1" applyFont="1" applyFill="1" applyBorder="1" applyAlignment="1">
      <alignment horizontal="center" wrapText="1"/>
    </xf>
    <xf numFmtId="4" fontId="15" fillId="0" borderId="1" xfId="0" applyNumberFormat="1" applyFont="1" applyFill="1" applyBorder="1" applyAlignment="1">
      <alignment horizontal="right" wrapText="1"/>
    </xf>
    <xf numFmtId="4" fontId="14" fillId="0" borderId="6" xfId="0" applyNumberFormat="1" applyFont="1" applyFill="1" applyBorder="1" applyAlignment="1">
      <alignment horizontal="right" vertical="center" wrapText="1"/>
    </xf>
    <xf numFmtId="4" fontId="14" fillId="0" borderId="1" xfId="0" applyNumberFormat="1" applyFont="1" applyFill="1" applyBorder="1" applyAlignment="1">
      <alignment horizontal="right" wrapText="1"/>
    </xf>
    <xf numFmtId="4" fontId="15" fillId="0" borderId="5" xfId="375" applyNumberFormat="1" applyFont="1" applyFill="1" applyBorder="1" applyAlignment="1">
      <alignment horizontal="center" vertical="center" wrapText="1"/>
    </xf>
    <xf numFmtId="49" fontId="15" fillId="0" borderId="1" xfId="375" applyNumberFormat="1" applyFont="1" applyFill="1" applyBorder="1" applyAlignment="1">
      <alignment horizontal="center" vertical="center" wrapText="1"/>
    </xf>
    <xf numFmtId="0" fontId="34" fillId="0" borderId="0" xfId="0" applyNumberFormat="1" applyFont="1" applyFill="1" applyAlignment="1">
      <alignment horizontal="center" vertical="center" wrapText="1"/>
    </xf>
    <xf numFmtId="0" fontId="15" fillId="0" borderId="6" xfId="0" quotePrefix="1" applyNumberFormat="1" applyFont="1" applyFill="1" applyBorder="1" applyAlignment="1">
      <alignment horizontal="center" wrapText="1"/>
    </xf>
    <xf numFmtId="4" fontId="15" fillId="0" borderId="6" xfId="0" applyNumberFormat="1" applyFont="1" applyFill="1" applyBorder="1" applyAlignment="1">
      <alignment horizontal="right" wrapText="1"/>
    </xf>
    <xf numFmtId="0" fontId="14" fillId="0" borderId="6" xfId="0" applyFont="1" applyFill="1" applyBorder="1" applyAlignment="1">
      <alignment horizontal="left" vertical="center" wrapText="1"/>
    </xf>
    <xf numFmtId="4" fontId="14" fillId="0" borderId="2" xfId="0" applyNumberFormat="1" applyFont="1" applyFill="1" applyBorder="1" applyAlignment="1">
      <alignment horizontal="center" vertical="center"/>
    </xf>
    <xf numFmtId="0" fontId="34" fillId="0" borderId="0" xfId="0" applyNumberFormat="1" applyFont="1" applyFill="1" applyAlignment="1">
      <alignment horizontal="center" vertical="center" wrapText="1"/>
    </xf>
    <xf numFmtId="0" fontId="15" fillId="0" borderId="5" xfId="0" quotePrefix="1" applyNumberFormat="1" applyFont="1" applyFill="1" applyBorder="1" applyAlignment="1">
      <alignment horizontal="center" wrapText="1"/>
    </xf>
    <xf numFmtId="0" fontId="15" fillId="0" borderId="6" xfId="0" quotePrefix="1" applyNumberFormat="1" applyFont="1" applyFill="1" applyBorder="1" applyAlignment="1">
      <alignment horizontal="center" wrapText="1"/>
    </xf>
    <xf numFmtId="0" fontId="15" fillId="0" borderId="5" xfId="0" applyNumberFormat="1" applyFont="1" applyFill="1" applyBorder="1" applyAlignment="1">
      <alignment horizontal="left" vertical="center" wrapText="1"/>
    </xf>
    <xf numFmtId="0" fontId="15" fillId="0" borderId="6" xfId="0" applyNumberFormat="1" applyFont="1" applyFill="1" applyBorder="1" applyAlignment="1">
      <alignment horizontal="left" vertical="center" wrapText="1"/>
    </xf>
    <xf numFmtId="4" fontId="15" fillId="0" borderId="5" xfId="0" applyNumberFormat="1" applyFont="1" applyFill="1" applyBorder="1" applyAlignment="1">
      <alignment horizontal="right" wrapText="1"/>
    </xf>
    <xf numFmtId="4" fontId="15" fillId="0" borderId="6" xfId="0" applyNumberFormat="1" applyFont="1" applyFill="1" applyBorder="1" applyAlignment="1">
      <alignment horizontal="right" wrapText="1"/>
    </xf>
    <xf numFmtId="0" fontId="8" fillId="0" borderId="2" xfId="0" applyFont="1" applyBorder="1" applyAlignment="1">
      <alignment horizontal="left" vertical="center" wrapText="1"/>
    </xf>
    <xf numFmtId="0" fontId="34" fillId="0" borderId="0" xfId="0" applyNumberFormat="1" applyFont="1" applyFill="1" applyAlignment="1">
      <alignment vertical="center" wrapText="1"/>
    </xf>
    <xf numFmtId="0" fontId="15" fillId="0" borderId="0" xfId="2055" applyFont="1" applyFill="1" applyAlignment="1">
      <alignment horizontal="left" vertical="center" wrapText="1" indent="20"/>
    </xf>
    <xf numFmtId="0" fontId="48" fillId="0" borderId="0" xfId="2056" applyFont="1" applyFill="1" applyAlignment="1">
      <alignment horizontal="left" vertical="center" wrapText="1"/>
    </xf>
    <xf numFmtId="0" fontId="14" fillId="0" borderId="0" xfId="2056" applyFont="1" applyFill="1" applyAlignment="1">
      <alignment horizontal="left" wrapText="1"/>
    </xf>
    <xf numFmtId="0" fontId="47" fillId="0" borderId="0" xfId="2056" applyFont="1" applyFill="1" applyAlignment="1" applyProtection="1">
      <alignment horizontal="right"/>
      <protection locked="0"/>
    </xf>
    <xf numFmtId="0" fontId="47" fillId="0" borderId="0" xfId="2056" applyFont="1" applyFill="1" applyAlignment="1" applyProtection="1">
      <alignment horizontal="center" vertical="top"/>
      <protection locked="0"/>
    </xf>
    <xf numFmtId="0" fontId="47" fillId="0" borderId="0" xfId="2056" applyFont="1" applyFill="1" applyProtection="1">
      <protection locked="0"/>
    </xf>
  </cellXfs>
  <cellStyles count="2404">
    <cellStyle name="br" xfId="184"/>
    <cellStyle name="br 2" xfId="549"/>
    <cellStyle name="br 3" xfId="370"/>
    <cellStyle name="col" xfId="183"/>
    <cellStyle name="col 2" xfId="548"/>
    <cellStyle name="col 3" xfId="369"/>
    <cellStyle name="Normal 2" xfId="2"/>
    <cellStyle name="style0" xfId="185"/>
    <cellStyle name="style0 2" xfId="890"/>
    <cellStyle name="style0 2 2" xfId="1871"/>
    <cellStyle name="style0 3" xfId="1071"/>
    <cellStyle name="style0 3 2" xfId="2051"/>
    <cellStyle name="style0 4" xfId="1253"/>
    <cellStyle name="style0 4 2" xfId="2399"/>
    <cellStyle name="style0 5" xfId="1435"/>
    <cellStyle name="style0 5 2" xfId="2235"/>
    <cellStyle name="style0 6" xfId="550"/>
    <cellStyle name="style0 7" xfId="371"/>
    <cellStyle name="style0 8" xfId="1618"/>
    <cellStyle name="td" xfId="186"/>
    <cellStyle name="td 2" xfId="889"/>
    <cellStyle name="td 2 2" xfId="1870"/>
    <cellStyle name="td 3" xfId="1072"/>
    <cellStyle name="td 3 2" xfId="2052"/>
    <cellStyle name="td 4" xfId="1254"/>
    <cellStyle name="td 4 2" xfId="2400"/>
    <cellStyle name="td 5" xfId="1436"/>
    <cellStyle name="td 5 2" xfId="2236"/>
    <cellStyle name="td 6" xfId="551"/>
    <cellStyle name="td 7" xfId="372"/>
    <cellStyle name="td 8" xfId="1619"/>
    <cellStyle name="tr" xfId="182"/>
    <cellStyle name="tr 2" xfId="547"/>
    <cellStyle name="tr 3" xfId="368"/>
    <cellStyle name="xl100" xfId="67"/>
    <cellStyle name="xl100 2" xfId="617"/>
    <cellStyle name="xl100 2 2" xfId="1754"/>
    <cellStyle name="xl100 3" xfId="757"/>
    <cellStyle name="xl100 4" xfId="956"/>
    <cellStyle name="xl100 4 2" xfId="1936"/>
    <cellStyle name="xl100 5" xfId="1138"/>
    <cellStyle name="xl100 5 2" xfId="2318"/>
    <cellStyle name="xl100 6" xfId="1320"/>
    <cellStyle name="xl100 6 2" xfId="2120"/>
    <cellStyle name="xl100 7" xfId="466"/>
    <cellStyle name="xl100 8" xfId="253"/>
    <cellStyle name="xl100 9" xfId="1503"/>
    <cellStyle name="xl101" xfId="72"/>
    <cellStyle name="xl101 2" xfId="622"/>
    <cellStyle name="xl101 2 2" xfId="1759"/>
    <cellStyle name="xl101 3" xfId="763"/>
    <cellStyle name="xl101 4" xfId="961"/>
    <cellStyle name="xl101 4 2" xfId="1941"/>
    <cellStyle name="xl101 5" xfId="1143"/>
    <cellStyle name="xl101 5 2" xfId="2324"/>
    <cellStyle name="xl101 6" xfId="1325"/>
    <cellStyle name="xl101 6 2" xfId="2125"/>
    <cellStyle name="xl101 7" xfId="472"/>
    <cellStyle name="xl101 8" xfId="258"/>
    <cellStyle name="xl101 8 2" xfId="1666"/>
    <cellStyle name="xl101 9" xfId="1508"/>
    <cellStyle name="xl102" xfId="82"/>
    <cellStyle name="xl102 2" xfId="632"/>
    <cellStyle name="xl102 3" xfId="891"/>
    <cellStyle name="xl102 3 2" xfId="1872"/>
    <cellStyle name="xl102 4" xfId="971"/>
    <cellStyle name="xl102 4 2" xfId="1951"/>
    <cellStyle name="xl102 5" xfId="1153"/>
    <cellStyle name="xl102 5 2" xfId="2320"/>
    <cellStyle name="xl102 6" xfId="1335"/>
    <cellStyle name="xl102 6 2" xfId="2135"/>
    <cellStyle name="xl102 7" xfId="468"/>
    <cellStyle name="xl102 8" xfId="268"/>
    <cellStyle name="xl102 8 2" xfId="1664"/>
    <cellStyle name="xl102 9" xfId="1518"/>
    <cellStyle name="xl103" xfId="86"/>
    <cellStyle name="xl103 2" xfId="636"/>
    <cellStyle name="xl103 3" xfId="884"/>
    <cellStyle name="xl103 3 2" xfId="1866"/>
    <cellStyle name="xl103 4" xfId="975"/>
    <cellStyle name="xl103 4 2" xfId="1955"/>
    <cellStyle name="xl103 5" xfId="1157"/>
    <cellStyle name="xl103 5 2" xfId="2328"/>
    <cellStyle name="xl103 6" xfId="1339"/>
    <cellStyle name="xl103 6 2" xfId="2139"/>
    <cellStyle name="xl103 7" xfId="476"/>
    <cellStyle name="xl103 8" xfId="272"/>
    <cellStyle name="xl103 8 2" xfId="1670"/>
    <cellStyle name="xl103 9" xfId="1522"/>
    <cellStyle name="xl104" xfId="94"/>
    <cellStyle name="xl104 2" xfId="644"/>
    <cellStyle name="xl104 2 2" xfId="1774"/>
    <cellStyle name="xl104 3" xfId="846"/>
    <cellStyle name="xl104 4" xfId="983"/>
    <cellStyle name="xl104 4 2" xfId="1963"/>
    <cellStyle name="xl104 5" xfId="1165"/>
    <cellStyle name="xl104 5 2" xfId="2331"/>
    <cellStyle name="xl104 6" xfId="1347"/>
    <cellStyle name="xl104 6 2" xfId="2147"/>
    <cellStyle name="xl104 7" xfId="479"/>
    <cellStyle name="xl104 8" xfId="280"/>
    <cellStyle name="xl104 9" xfId="1530"/>
    <cellStyle name="xl105" xfId="89"/>
    <cellStyle name="xl105 2" xfId="639"/>
    <cellStyle name="xl105 2 2" xfId="1771"/>
    <cellStyle name="xl105 3" xfId="821"/>
    <cellStyle name="xl105 4" xfId="978"/>
    <cellStyle name="xl105 4 2" xfId="1958"/>
    <cellStyle name="xl105 5" xfId="1160"/>
    <cellStyle name="xl105 5 2" xfId="2316"/>
    <cellStyle name="xl105 6" xfId="1342"/>
    <cellStyle name="xl105 6 2" xfId="2142"/>
    <cellStyle name="xl105 7" xfId="464"/>
    <cellStyle name="xl105 8" xfId="275"/>
    <cellStyle name="xl105 8 2" xfId="1662"/>
    <cellStyle name="xl105 9" xfId="1525"/>
    <cellStyle name="xl106" xfId="97"/>
    <cellStyle name="xl106 2" xfId="647"/>
    <cellStyle name="xl106 2 2" xfId="1777"/>
    <cellStyle name="xl106 3" xfId="881"/>
    <cellStyle name="xl106 4" xfId="986"/>
    <cellStyle name="xl106 4 2" xfId="1966"/>
    <cellStyle name="xl106 5" xfId="1168"/>
    <cellStyle name="xl106 5 2" xfId="2319"/>
    <cellStyle name="xl106 6" xfId="1350"/>
    <cellStyle name="xl106 6 2" xfId="2150"/>
    <cellStyle name="xl106 7" xfId="467"/>
    <cellStyle name="xl106 8" xfId="283"/>
    <cellStyle name="xl106 8 2" xfId="1663"/>
    <cellStyle name="xl106 9" xfId="1533"/>
    <cellStyle name="xl107" xfId="100"/>
    <cellStyle name="xl107 2" xfId="650"/>
    <cellStyle name="xl107 3" xfId="883"/>
    <cellStyle name="xl107 3 2" xfId="1865"/>
    <cellStyle name="xl107 4" xfId="989"/>
    <cellStyle name="xl107 4 2" xfId="1969"/>
    <cellStyle name="xl107 5" xfId="1171"/>
    <cellStyle name="xl107 5 2" xfId="2325"/>
    <cellStyle name="xl107 6" xfId="1353"/>
    <cellStyle name="xl107 6 2" xfId="2153"/>
    <cellStyle name="xl107 7" xfId="473"/>
    <cellStyle name="xl107 8" xfId="286"/>
    <cellStyle name="xl107 8 2" xfId="1667"/>
    <cellStyle name="xl107 9" xfId="1536"/>
    <cellStyle name="xl108" xfId="84"/>
    <cellStyle name="xl108 2" xfId="634"/>
    <cellStyle name="xl108 2 2" xfId="1768"/>
    <cellStyle name="xl108 3" xfId="849"/>
    <cellStyle name="xl108 4" xfId="973"/>
    <cellStyle name="xl108 4 2" xfId="1953"/>
    <cellStyle name="xl108 5" xfId="1155"/>
    <cellStyle name="xl108 5 2" xfId="2330"/>
    <cellStyle name="xl108 6" xfId="1337"/>
    <cellStyle name="xl108 6 2" xfId="2137"/>
    <cellStyle name="xl108 7" xfId="478"/>
    <cellStyle name="xl108 8" xfId="270"/>
    <cellStyle name="xl108 8 2" xfId="1672"/>
    <cellStyle name="xl108 9" xfId="1520"/>
    <cellStyle name="xl109" xfId="87"/>
    <cellStyle name="xl109 2" xfId="637"/>
    <cellStyle name="xl109 2 2" xfId="1769"/>
    <cellStyle name="xl109 3" xfId="830"/>
    <cellStyle name="xl109 4" xfId="976"/>
    <cellStyle name="xl109 4 2" xfId="1956"/>
    <cellStyle name="xl109 5" xfId="1158"/>
    <cellStyle name="xl109 5 2" xfId="2317"/>
    <cellStyle name="xl109 6" xfId="1340"/>
    <cellStyle name="xl109 6 2" xfId="2140"/>
    <cellStyle name="xl109 7" xfId="465"/>
    <cellStyle name="xl109 8" xfId="273"/>
    <cellStyle name="xl109 9" xfId="1523"/>
    <cellStyle name="xl110" xfId="95"/>
    <cellStyle name="xl110 2" xfId="645"/>
    <cellStyle name="xl110 2 2" xfId="1775"/>
    <cellStyle name="xl110 3" xfId="809"/>
    <cellStyle name="xl110 4" xfId="984"/>
    <cellStyle name="xl110 4 2" xfId="1964"/>
    <cellStyle name="xl110 5" xfId="1166"/>
    <cellStyle name="xl110 5 2" xfId="2326"/>
    <cellStyle name="xl110 6" xfId="1348"/>
    <cellStyle name="xl110 6 2" xfId="2148"/>
    <cellStyle name="xl110 7" xfId="474"/>
    <cellStyle name="xl110 8" xfId="281"/>
    <cellStyle name="xl110 8 2" xfId="1668"/>
    <cellStyle name="xl110 9" xfId="1531"/>
    <cellStyle name="xl111" xfId="99"/>
    <cellStyle name="xl111 2" xfId="649"/>
    <cellStyle name="xl111 2 2" xfId="1779"/>
    <cellStyle name="xl111 3" xfId="886"/>
    <cellStyle name="xl111 4" xfId="988"/>
    <cellStyle name="xl111 4 2" xfId="1968"/>
    <cellStyle name="xl111 5" xfId="1170"/>
    <cellStyle name="xl111 5 2" xfId="2327"/>
    <cellStyle name="xl111 6" xfId="1352"/>
    <cellStyle name="xl111 6 2" xfId="2152"/>
    <cellStyle name="xl111 7" xfId="475"/>
    <cellStyle name="xl111 8" xfId="285"/>
    <cellStyle name="xl111 8 2" xfId="1669"/>
    <cellStyle name="xl111 9" xfId="1535"/>
    <cellStyle name="xl112" xfId="85"/>
    <cellStyle name="xl112 2" xfId="635"/>
    <cellStyle name="xl112 3" xfId="810"/>
    <cellStyle name="xl112 3 2" xfId="1844"/>
    <cellStyle name="xl112 4" xfId="974"/>
    <cellStyle name="xl112 4 2" xfId="1954"/>
    <cellStyle name="xl112 5" xfId="1156"/>
    <cellStyle name="xl112 5 2" xfId="2321"/>
    <cellStyle name="xl112 6" xfId="1338"/>
    <cellStyle name="xl112 6 2" xfId="2138"/>
    <cellStyle name="xl112 7" xfId="469"/>
    <cellStyle name="xl112 8" xfId="271"/>
    <cellStyle name="xl112 8 2" xfId="1665"/>
    <cellStyle name="xl112 9" xfId="1521"/>
    <cellStyle name="xl113" xfId="88"/>
    <cellStyle name="xl113 2" xfId="638"/>
    <cellStyle name="xl113 2 2" xfId="1770"/>
    <cellStyle name="xl113 3" xfId="863"/>
    <cellStyle name="xl113 4" xfId="977"/>
    <cellStyle name="xl113 4 2" xfId="1957"/>
    <cellStyle name="xl113 5" xfId="1159"/>
    <cellStyle name="xl113 5 2" xfId="2329"/>
    <cellStyle name="xl113 6" xfId="1341"/>
    <cellStyle name="xl113 6 2" xfId="2141"/>
    <cellStyle name="xl113 7" xfId="477"/>
    <cellStyle name="xl113 8" xfId="274"/>
    <cellStyle name="xl113 8 2" xfId="1671"/>
    <cellStyle name="xl113 9" xfId="1524"/>
    <cellStyle name="xl114" xfId="90"/>
    <cellStyle name="xl114 2" xfId="640"/>
    <cellStyle name="xl114 2 2" xfId="1772"/>
    <cellStyle name="xl114 3" xfId="860"/>
    <cellStyle name="xl114 4" xfId="979"/>
    <cellStyle name="xl114 4 2" xfId="1959"/>
    <cellStyle name="xl114 5" xfId="1161"/>
    <cellStyle name="xl114 5 2" xfId="2322"/>
    <cellStyle name="xl114 6" xfId="1343"/>
    <cellStyle name="xl114 6 2" xfId="2143"/>
    <cellStyle name="xl114 7" xfId="470"/>
    <cellStyle name="xl114 8" xfId="276"/>
    <cellStyle name="xl114 9" xfId="1526"/>
    <cellStyle name="xl115" xfId="96"/>
    <cellStyle name="xl115 2" xfId="646"/>
    <cellStyle name="xl115 2 2" xfId="1776"/>
    <cellStyle name="xl115 3" xfId="879"/>
    <cellStyle name="xl115 4" xfId="985"/>
    <cellStyle name="xl115 4 2" xfId="1965"/>
    <cellStyle name="xl115 5" xfId="1167"/>
    <cellStyle name="xl115 5 2" xfId="2323"/>
    <cellStyle name="xl115 6" xfId="1349"/>
    <cellStyle name="xl115 6 2" xfId="2149"/>
    <cellStyle name="xl115 7" xfId="471"/>
    <cellStyle name="xl115 8" xfId="282"/>
    <cellStyle name="xl115 9" xfId="1532"/>
    <cellStyle name="xl116" xfId="91"/>
    <cellStyle name="xl116 2" xfId="641"/>
    <cellStyle name="xl116 2 2" xfId="1773"/>
    <cellStyle name="xl116 3" xfId="855"/>
    <cellStyle name="xl116 4" xfId="980"/>
    <cellStyle name="xl116 4 2" xfId="1960"/>
    <cellStyle name="xl116 5" xfId="1162"/>
    <cellStyle name="xl116 5 2" xfId="2332"/>
    <cellStyle name="xl116 6" xfId="1344"/>
    <cellStyle name="xl116 6 2" xfId="2144"/>
    <cellStyle name="xl116 7" xfId="480"/>
    <cellStyle name="xl116 8" xfId="277"/>
    <cellStyle name="xl116 9" xfId="1527"/>
    <cellStyle name="xl117" xfId="98"/>
    <cellStyle name="xl117 2" xfId="648"/>
    <cellStyle name="xl117 2 2" xfId="1778"/>
    <cellStyle name="xl117 3" xfId="878"/>
    <cellStyle name="xl117 4" xfId="987"/>
    <cellStyle name="xl117 4 2" xfId="1967"/>
    <cellStyle name="xl117 5" xfId="1169"/>
    <cellStyle name="xl117 5 2" xfId="2355"/>
    <cellStyle name="xl117 6" xfId="1351"/>
    <cellStyle name="xl117 6 2" xfId="2151"/>
    <cellStyle name="xl117 7" xfId="503"/>
    <cellStyle name="xl117 8" xfId="284"/>
    <cellStyle name="xl117 9" xfId="1534"/>
    <cellStyle name="xl118" xfId="92"/>
    <cellStyle name="xl118 2" xfId="642"/>
    <cellStyle name="xl118 3" xfId="851"/>
    <cellStyle name="xl118 3 2" xfId="1859"/>
    <cellStyle name="xl118 4" xfId="981"/>
    <cellStyle name="xl118 4 2" xfId="1961"/>
    <cellStyle name="xl118 5" xfId="1163"/>
    <cellStyle name="xl118 5 2" xfId="2359"/>
    <cellStyle name="xl118 6" xfId="1345"/>
    <cellStyle name="xl118 6 2" xfId="2145"/>
    <cellStyle name="xl118 7" xfId="507"/>
    <cellStyle name="xl118 8" xfId="278"/>
    <cellStyle name="xl118 8 2" xfId="1692"/>
    <cellStyle name="xl118 9" xfId="1528"/>
    <cellStyle name="xl119" xfId="93"/>
    <cellStyle name="xl119 2" xfId="643"/>
    <cellStyle name="xl119 3" xfId="848"/>
    <cellStyle name="xl119 3 2" xfId="1857"/>
    <cellStyle name="xl119 4" xfId="982"/>
    <cellStyle name="xl119 4 2" xfId="1962"/>
    <cellStyle name="xl119 5" xfId="1164"/>
    <cellStyle name="xl119 5 2" xfId="2363"/>
    <cellStyle name="xl119 6" xfId="1346"/>
    <cellStyle name="xl119 6 2" xfId="2146"/>
    <cellStyle name="xl119 7" xfId="511"/>
    <cellStyle name="xl119 8" xfId="279"/>
    <cellStyle name="xl119 9" xfId="1529"/>
    <cellStyle name="xl120" xfId="102"/>
    <cellStyle name="xl120 2" xfId="652"/>
    <cellStyle name="xl120 3" xfId="877"/>
    <cellStyle name="xl120 3 2" xfId="1862"/>
    <cellStyle name="xl120 4" xfId="991"/>
    <cellStyle name="xl120 4 2" xfId="1971"/>
    <cellStyle name="xl120 5" xfId="1173"/>
    <cellStyle name="xl120 5 2" xfId="2369"/>
    <cellStyle name="xl120 6" xfId="1355"/>
    <cellStyle name="xl120 6 2" xfId="2155"/>
    <cellStyle name="xl120 7" xfId="517"/>
    <cellStyle name="xl120 8" xfId="288"/>
    <cellStyle name="xl120 9" xfId="1538"/>
    <cellStyle name="xl121" xfId="126"/>
    <cellStyle name="xl121 2" xfId="676"/>
    <cellStyle name="xl121 3" xfId="843"/>
    <cellStyle name="xl121 3 2" xfId="1855"/>
    <cellStyle name="xl121 4" xfId="1015"/>
    <cellStyle name="xl121 4 2" xfId="1995"/>
    <cellStyle name="xl121 5" xfId="1197"/>
    <cellStyle name="xl121 5 2" xfId="2370"/>
    <cellStyle name="xl121 6" xfId="1379"/>
    <cellStyle name="xl121 6 2" xfId="2179"/>
    <cellStyle name="xl121 7" xfId="518"/>
    <cellStyle name="xl121 8" xfId="312"/>
    <cellStyle name="xl121 9" xfId="1562"/>
    <cellStyle name="xl122" xfId="130"/>
    <cellStyle name="xl122 2" xfId="680"/>
    <cellStyle name="xl122 2 2" xfId="1796"/>
    <cellStyle name="xl122 3" xfId="828"/>
    <cellStyle name="xl122 4" xfId="1019"/>
    <cellStyle name="xl122 4 2" xfId="1999"/>
    <cellStyle name="xl122 5" xfId="1201"/>
    <cellStyle name="xl122 5 2" xfId="2371"/>
    <cellStyle name="xl122 6" xfId="1383"/>
    <cellStyle name="xl122 6 2" xfId="2183"/>
    <cellStyle name="xl122 7" xfId="519"/>
    <cellStyle name="xl122 8" xfId="316"/>
    <cellStyle name="xl122 9" xfId="1566"/>
    <cellStyle name="xl123" xfId="134"/>
    <cellStyle name="xl123 2" xfId="684"/>
    <cellStyle name="xl123 3" xfId="816"/>
    <cellStyle name="xl123 3 2" xfId="1848"/>
    <cellStyle name="xl123 4" xfId="1023"/>
    <cellStyle name="xl123 4 2" xfId="2003"/>
    <cellStyle name="xl123 5" xfId="1205"/>
    <cellStyle name="xl123 5 2" xfId="2373"/>
    <cellStyle name="xl123 6" xfId="1387"/>
    <cellStyle name="xl123 6 2" xfId="2187"/>
    <cellStyle name="xl123 7" xfId="521"/>
    <cellStyle name="xl123 8" xfId="320"/>
    <cellStyle name="xl123 9" xfId="1570"/>
    <cellStyle name="xl124" xfId="151"/>
    <cellStyle name="xl124 2" xfId="701"/>
    <cellStyle name="xl124 3" xfId="812"/>
    <cellStyle name="xl124 3 2" xfId="1846"/>
    <cellStyle name="xl124 4" xfId="1040"/>
    <cellStyle name="xl124 4 2" xfId="2020"/>
    <cellStyle name="xl124 5" xfId="1222"/>
    <cellStyle name="xl124 5 2" xfId="2394"/>
    <cellStyle name="xl124 6" xfId="1404"/>
    <cellStyle name="xl124 6 2" xfId="2204"/>
    <cellStyle name="xl124 7" xfId="542"/>
    <cellStyle name="xl124 8" xfId="337"/>
    <cellStyle name="xl124 9" xfId="1587"/>
    <cellStyle name="xl125" xfId="153"/>
    <cellStyle name="xl125 2" xfId="703"/>
    <cellStyle name="xl125 3" xfId="885"/>
    <cellStyle name="xl125 3 2" xfId="1867"/>
    <cellStyle name="xl125 4" xfId="1042"/>
    <cellStyle name="xl125 4 2" xfId="2022"/>
    <cellStyle name="xl125 5" xfId="1224"/>
    <cellStyle name="xl125 5 2" xfId="2397"/>
    <cellStyle name="xl125 6" xfId="1406"/>
    <cellStyle name="xl125 6 2" xfId="2206"/>
    <cellStyle name="xl125 7" xfId="545"/>
    <cellStyle name="xl125 8" xfId="339"/>
    <cellStyle name="xl125 9" xfId="1589"/>
    <cellStyle name="xl126" xfId="154"/>
    <cellStyle name="xl126 2" xfId="704"/>
    <cellStyle name="xl126 3" xfId="882"/>
    <cellStyle name="xl126 3 2" xfId="1864"/>
    <cellStyle name="xl126 4" xfId="1043"/>
    <cellStyle name="xl126 4 2" xfId="2023"/>
    <cellStyle name="xl126 5" xfId="1225"/>
    <cellStyle name="xl126 5 2" xfId="2333"/>
    <cellStyle name="xl126 6" xfId="1407"/>
    <cellStyle name="xl126 6 2" xfId="2207"/>
    <cellStyle name="xl126 7" xfId="481"/>
    <cellStyle name="xl126 8" xfId="340"/>
    <cellStyle name="xl126 8 2" xfId="1673"/>
    <cellStyle name="xl126 9" xfId="1590"/>
    <cellStyle name="xl127" xfId="101"/>
    <cellStyle name="xl127 2" xfId="651"/>
    <cellStyle name="xl127 3" xfId="880"/>
    <cellStyle name="xl127 3 2" xfId="1863"/>
    <cellStyle name="xl127 4" xfId="990"/>
    <cellStyle name="xl127 4 2" xfId="1970"/>
    <cellStyle name="xl127 5" xfId="1172"/>
    <cellStyle name="xl127 5 2" xfId="2336"/>
    <cellStyle name="xl127 6" xfId="1354"/>
    <cellStyle name="xl127 6 2" xfId="2154"/>
    <cellStyle name="xl127 7" xfId="484"/>
    <cellStyle name="xl127 8" xfId="287"/>
    <cellStyle name="xl127 9" xfId="1537"/>
    <cellStyle name="xl128" xfId="159"/>
    <cellStyle name="xl128 2" xfId="709"/>
    <cellStyle name="xl128 3" xfId="856"/>
    <cellStyle name="xl128 3 2" xfId="1860"/>
    <cellStyle name="xl128 4" xfId="1048"/>
    <cellStyle name="xl128 4 2" xfId="2028"/>
    <cellStyle name="xl128 5" xfId="1230"/>
    <cellStyle name="xl128 5 2" xfId="2339"/>
    <cellStyle name="xl128 6" xfId="1412"/>
    <cellStyle name="xl128 6 2" xfId="2212"/>
    <cellStyle name="xl128 7" xfId="487"/>
    <cellStyle name="xl128 8" xfId="345"/>
    <cellStyle name="xl128 9" xfId="1595"/>
    <cellStyle name="xl129" xfId="177"/>
    <cellStyle name="xl129 2" xfId="727"/>
    <cellStyle name="xl129 3" xfId="802"/>
    <cellStyle name="xl129 3 2" xfId="1842"/>
    <cellStyle name="xl129 4" xfId="1066"/>
    <cellStyle name="xl129 4 2" xfId="2046"/>
    <cellStyle name="xl129 5" xfId="1248"/>
    <cellStyle name="xl129 5 2" xfId="2341"/>
    <cellStyle name="xl129 6" xfId="1430"/>
    <cellStyle name="xl129 6 2" xfId="2230"/>
    <cellStyle name="xl129 7" xfId="489"/>
    <cellStyle name="xl129 8" xfId="363"/>
    <cellStyle name="xl129 8 2" xfId="1676"/>
    <cellStyle name="xl129 9" xfId="1613"/>
    <cellStyle name="xl130" xfId="180"/>
    <cellStyle name="xl130 2" xfId="730"/>
    <cellStyle name="xl130 3" xfId="791"/>
    <cellStyle name="xl130 3 2" xfId="1838"/>
    <cellStyle name="xl130 4" xfId="1069"/>
    <cellStyle name="xl130 4 2" xfId="2049"/>
    <cellStyle name="xl130 5" xfId="1251"/>
    <cellStyle name="xl130 5 2" xfId="2346"/>
    <cellStyle name="xl130 6" xfId="1433"/>
    <cellStyle name="xl130 6 2" xfId="2233"/>
    <cellStyle name="xl130 7" xfId="494"/>
    <cellStyle name="xl130 8" xfId="366"/>
    <cellStyle name="xl130 8 2" xfId="1681"/>
    <cellStyle name="xl130 9" xfId="1616"/>
    <cellStyle name="xl131" xfId="103"/>
    <cellStyle name="xl131 2" xfId="653"/>
    <cellStyle name="xl131 2 2" xfId="1780"/>
    <cellStyle name="xl131 3" xfId="862"/>
    <cellStyle name="xl131 4" xfId="992"/>
    <cellStyle name="xl131 4 2" xfId="1972"/>
    <cellStyle name="xl131 5" xfId="1174"/>
    <cellStyle name="xl131 5 2" xfId="2348"/>
    <cellStyle name="xl131 6" xfId="1356"/>
    <cellStyle name="xl131 6 2" xfId="2156"/>
    <cellStyle name="xl131 7" xfId="496"/>
    <cellStyle name="xl131 8" xfId="289"/>
    <cellStyle name="xl131 8 2" xfId="1683"/>
    <cellStyle name="xl131 9" xfId="1539"/>
    <cellStyle name="xl132" xfId="107"/>
    <cellStyle name="xl132 2" xfId="657"/>
    <cellStyle name="xl132 3" xfId="838"/>
    <cellStyle name="xl132 3 2" xfId="1853"/>
    <cellStyle name="xl132 4" xfId="996"/>
    <cellStyle name="xl132 4 2" xfId="1976"/>
    <cellStyle name="xl132 5" xfId="1178"/>
    <cellStyle name="xl132 5 2" xfId="2350"/>
    <cellStyle name="xl132 6" xfId="1360"/>
    <cellStyle name="xl132 6 2" xfId="2160"/>
    <cellStyle name="xl132 7" xfId="498"/>
    <cellStyle name="xl132 8" xfId="293"/>
    <cellStyle name="xl132 8 2" xfId="1685"/>
    <cellStyle name="xl132 9" xfId="1543"/>
    <cellStyle name="xl133" xfId="110"/>
    <cellStyle name="xl133 2" xfId="660"/>
    <cellStyle name="xl133 3" xfId="819"/>
    <cellStyle name="xl133 3 2" xfId="1849"/>
    <cellStyle name="xl133 4" xfId="999"/>
    <cellStyle name="xl133 4 2" xfId="1979"/>
    <cellStyle name="xl133 5" xfId="1181"/>
    <cellStyle name="xl133 5 2" xfId="2351"/>
    <cellStyle name="xl133 6" xfId="1363"/>
    <cellStyle name="xl133 6 2" xfId="2163"/>
    <cellStyle name="xl133 7" xfId="499"/>
    <cellStyle name="xl133 8" xfId="296"/>
    <cellStyle name="xl133 9" xfId="1546"/>
    <cellStyle name="xl134" xfId="112"/>
    <cellStyle name="xl134 2" xfId="662"/>
    <cellStyle name="xl134 2 2" xfId="1782"/>
    <cellStyle name="xl134 3" xfId="876"/>
    <cellStyle name="xl134 4" xfId="1001"/>
    <cellStyle name="xl134 4 2" xfId="1981"/>
    <cellStyle name="xl134 5" xfId="1183"/>
    <cellStyle name="xl134 5 2" xfId="2356"/>
    <cellStyle name="xl134 6" xfId="1365"/>
    <cellStyle name="xl134 6 2" xfId="2165"/>
    <cellStyle name="xl134 7" xfId="504"/>
    <cellStyle name="xl134 8" xfId="298"/>
    <cellStyle name="xl134 8 2" xfId="1689"/>
    <cellStyle name="xl134 9" xfId="1548"/>
    <cellStyle name="xl135" xfId="117"/>
    <cellStyle name="xl135 2" xfId="667"/>
    <cellStyle name="xl135 2 2" xfId="1786"/>
    <cellStyle name="xl135 3" xfId="871"/>
    <cellStyle name="xl135 4" xfId="1006"/>
    <cellStyle name="xl135 4 2" xfId="1986"/>
    <cellStyle name="xl135 5" xfId="1188"/>
    <cellStyle name="xl135 5 2" xfId="2360"/>
    <cellStyle name="xl135 6" xfId="1370"/>
    <cellStyle name="xl135 6 2" xfId="2170"/>
    <cellStyle name="xl135 7" xfId="508"/>
    <cellStyle name="xl135 8" xfId="303"/>
    <cellStyle name="xl135 8 2" xfId="1693"/>
    <cellStyle name="xl135 9" xfId="1553"/>
    <cellStyle name="xl136" xfId="119"/>
    <cellStyle name="xl136 2" xfId="669"/>
    <cellStyle name="xl136 2 2" xfId="1788"/>
    <cellStyle name="xl136 3" xfId="869"/>
    <cellStyle name="xl136 4" xfId="1008"/>
    <cellStyle name="xl136 4 2" xfId="1988"/>
    <cellStyle name="xl136 5" xfId="1190"/>
    <cellStyle name="xl136 5 2" xfId="2364"/>
    <cellStyle name="xl136 6" xfId="1372"/>
    <cellStyle name="xl136 6 2" xfId="2172"/>
    <cellStyle name="xl136 7" xfId="512"/>
    <cellStyle name="xl136 8" xfId="305"/>
    <cellStyle name="xl136 8 2" xfId="1696"/>
    <cellStyle name="xl136 9" xfId="1555"/>
    <cellStyle name="xl137" xfId="121"/>
    <cellStyle name="xl137 2" xfId="671"/>
    <cellStyle name="xl137 2 2" xfId="1790"/>
    <cellStyle name="xl137 3" xfId="867"/>
    <cellStyle name="xl137 4" xfId="1010"/>
    <cellStyle name="xl137 4 2" xfId="1990"/>
    <cellStyle name="xl137 5" xfId="1192"/>
    <cellStyle name="xl137 5 2" xfId="2372"/>
    <cellStyle name="xl137 6" xfId="1374"/>
    <cellStyle name="xl137 6 2" xfId="2174"/>
    <cellStyle name="xl137 7" xfId="520"/>
    <cellStyle name="xl137 8" xfId="307"/>
    <cellStyle name="xl137 9" xfId="1557"/>
    <cellStyle name="xl138" xfId="122"/>
    <cellStyle name="xl138 2" xfId="672"/>
    <cellStyle name="xl138 3" xfId="866"/>
    <cellStyle name="xl138 3 2" xfId="1861"/>
    <cellStyle name="xl138 4" xfId="1011"/>
    <cellStyle name="xl138 4 2" xfId="1991"/>
    <cellStyle name="xl138 5" xfId="1193"/>
    <cellStyle name="xl138 5 2" xfId="2375"/>
    <cellStyle name="xl138 6" xfId="1375"/>
    <cellStyle name="xl138 6 2" xfId="2175"/>
    <cellStyle name="xl138 7" xfId="523"/>
    <cellStyle name="xl138 8" xfId="308"/>
    <cellStyle name="xl138 8 2" xfId="1700"/>
    <cellStyle name="xl138 9" xfId="1558"/>
    <cellStyle name="xl139" xfId="127"/>
    <cellStyle name="xl139 2" xfId="677"/>
    <cellStyle name="xl139 2 2" xfId="1793"/>
    <cellStyle name="xl139 3" xfId="841"/>
    <cellStyle name="xl139 4" xfId="1016"/>
    <cellStyle name="xl139 4 2" xfId="1996"/>
    <cellStyle name="xl139 5" xfId="1198"/>
    <cellStyle name="xl139 5 2" xfId="2379"/>
    <cellStyle name="xl139 6" xfId="1380"/>
    <cellStyle name="xl139 6 2" xfId="2180"/>
    <cellStyle name="xl139 7" xfId="527"/>
    <cellStyle name="xl139 8" xfId="313"/>
    <cellStyle name="xl139 8 2" xfId="1704"/>
    <cellStyle name="xl139 9" xfId="1563"/>
    <cellStyle name="xl140" xfId="131"/>
    <cellStyle name="xl140 2" xfId="681"/>
    <cellStyle name="xl140 2 2" xfId="1797"/>
    <cellStyle name="xl140 3" xfId="825"/>
    <cellStyle name="xl140 4" xfId="1020"/>
    <cellStyle name="xl140 4 2" xfId="2000"/>
    <cellStyle name="xl140 5" xfId="1202"/>
    <cellStyle name="xl140 5 2" xfId="2383"/>
    <cellStyle name="xl140 6" xfId="1384"/>
    <cellStyle name="xl140 6 2" xfId="2184"/>
    <cellStyle name="xl140 7" xfId="531"/>
    <cellStyle name="xl140 8" xfId="317"/>
    <cellStyle name="xl140 8 2" xfId="1706"/>
    <cellStyle name="xl140 9" xfId="1567"/>
    <cellStyle name="xl141" xfId="135"/>
    <cellStyle name="xl141 2" xfId="685"/>
    <cellStyle name="xl141 2 2" xfId="1800"/>
    <cellStyle name="xl141 3" xfId="813"/>
    <cellStyle name="xl141 4" xfId="1024"/>
    <cellStyle name="xl141 4 2" xfId="2004"/>
    <cellStyle name="xl141 5" xfId="1206"/>
    <cellStyle name="xl141 5 2" xfId="2387"/>
    <cellStyle name="xl141 6" xfId="1388"/>
    <cellStyle name="xl141 6 2" xfId="2188"/>
    <cellStyle name="xl141 7" xfId="535"/>
    <cellStyle name="xl141 8" xfId="321"/>
    <cellStyle name="xl141 8 2" xfId="1710"/>
    <cellStyle name="xl141 9" xfId="1571"/>
    <cellStyle name="xl142" xfId="139"/>
    <cellStyle name="xl142 2" xfId="689"/>
    <cellStyle name="xl142 3" xfId="850"/>
    <cellStyle name="xl142 3 2" xfId="1858"/>
    <cellStyle name="xl142 4" xfId="1028"/>
    <cellStyle name="xl142 4 2" xfId="2008"/>
    <cellStyle name="xl142 5" xfId="1210"/>
    <cellStyle name="xl142 5 2" xfId="2337"/>
    <cellStyle name="xl142 6" xfId="1392"/>
    <cellStyle name="xl142 6 2" xfId="2192"/>
    <cellStyle name="xl142 7" xfId="485"/>
    <cellStyle name="xl142 8" xfId="325"/>
    <cellStyle name="xl142 9" xfId="1575"/>
    <cellStyle name="xl143" xfId="142"/>
    <cellStyle name="xl143 2" xfId="692"/>
    <cellStyle name="xl143 2 2" xfId="1804"/>
    <cellStyle name="xl143 3" xfId="840"/>
    <cellStyle name="xl143 4" xfId="1031"/>
    <cellStyle name="xl143 4 2" xfId="2011"/>
    <cellStyle name="xl143 5" xfId="1213"/>
    <cellStyle name="xl143 5 2" xfId="2340"/>
    <cellStyle name="xl143 6" xfId="1395"/>
    <cellStyle name="xl143 6 2" xfId="2195"/>
    <cellStyle name="xl143 7" xfId="488"/>
    <cellStyle name="xl143 8" xfId="328"/>
    <cellStyle name="xl143 9" xfId="1578"/>
    <cellStyle name="xl144" xfId="145"/>
    <cellStyle name="xl144 2" xfId="695"/>
    <cellStyle name="xl144 2 2" xfId="1805"/>
    <cellStyle name="xl144 3" xfId="827"/>
    <cellStyle name="xl144 4" xfId="1034"/>
    <cellStyle name="xl144 4 2" xfId="2014"/>
    <cellStyle name="xl144 5" xfId="1216"/>
    <cellStyle name="xl144 5 2" xfId="2342"/>
    <cellStyle name="xl144 6" xfId="1398"/>
    <cellStyle name="xl144 6 2" xfId="2198"/>
    <cellStyle name="xl144 7" xfId="490"/>
    <cellStyle name="xl144 8" xfId="331"/>
    <cellStyle name="xl144 8 2" xfId="1677"/>
    <cellStyle name="xl144 9" xfId="1581"/>
    <cellStyle name="xl145" xfId="147"/>
    <cellStyle name="xl145 2" xfId="697"/>
    <cellStyle name="xl145 2 2" xfId="1806"/>
    <cellStyle name="xl145 3" xfId="824"/>
    <cellStyle name="xl145 4" xfId="1036"/>
    <cellStyle name="xl145 4 2" xfId="2016"/>
    <cellStyle name="xl145 5" xfId="1218"/>
    <cellStyle name="xl145 5 2" xfId="2347"/>
    <cellStyle name="xl145 6" xfId="1400"/>
    <cellStyle name="xl145 6 2" xfId="2200"/>
    <cellStyle name="xl145 7" xfId="495"/>
    <cellStyle name="xl145 8" xfId="333"/>
    <cellStyle name="xl145 8 2" xfId="1682"/>
    <cellStyle name="xl145 9" xfId="1583"/>
    <cellStyle name="xl146" xfId="148"/>
    <cellStyle name="xl146 2" xfId="698"/>
    <cellStyle name="xl146 2 2" xfId="1807"/>
    <cellStyle name="xl146 3" xfId="822"/>
    <cellStyle name="xl146 4" xfId="1037"/>
    <cellStyle name="xl146 4 2" xfId="2017"/>
    <cellStyle name="xl146 5" xfId="1219"/>
    <cellStyle name="xl146 5 2" xfId="2349"/>
    <cellStyle name="xl146 6" xfId="1401"/>
    <cellStyle name="xl146 6 2" xfId="2201"/>
    <cellStyle name="xl146 7" xfId="497"/>
    <cellStyle name="xl146 8" xfId="334"/>
    <cellStyle name="xl146 8 2" xfId="1684"/>
    <cellStyle name="xl146 9" xfId="1584"/>
    <cellStyle name="xl147" xfId="160"/>
    <cellStyle name="xl147 2" xfId="710"/>
    <cellStyle name="xl147 3" xfId="839"/>
    <cellStyle name="xl147 3 2" xfId="1854"/>
    <cellStyle name="xl147 4" xfId="1049"/>
    <cellStyle name="xl147 4 2" xfId="2029"/>
    <cellStyle name="xl147 5" xfId="1231"/>
    <cellStyle name="xl147 5 2" xfId="2352"/>
    <cellStyle name="xl147 6" xfId="1413"/>
    <cellStyle name="xl147 6 2" xfId="2213"/>
    <cellStyle name="xl147 7" xfId="500"/>
    <cellStyle name="xl147 8" xfId="346"/>
    <cellStyle name="xl147 8 2" xfId="1686"/>
    <cellStyle name="xl147 9" xfId="1596"/>
    <cellStyle name="xl148" xfId="108"/>
    <cellStyle name="xl148 2" xfId="658"/>
    <cellStyle name="xl148 3" xfId="834"/>
    <cellStyle name="xl148 3 2" xfId="1851"/>
    <cellStyle name="xl148 4" xfId="997"/>
    <cellStyle name="xl148 4 2" xfId="1977"/>
    <cellStyle name="xl148 5" xfId="1179"/>
    <cellStyle name="xl148 5 2" xfId="2357"/>
    <cellStyle name="xl148 6" xfId="1361"/>
    <cellStyle name="xl148 6 2" xfId="2161"/>
    <cellStyle name="xl148 7" xfId="505"/>
    <cellStyle name="xl148 8" xfId="294"/>
    <cellStyle name="xl148 8 2" xfId="1690"/>
    <cellStyle name="xl148 9" xfId="1544"/>
    <cellStyle name="xl149" xfId="111"/>
    <cellStyle name="xl149 2" xfId="661"/>
    <cellStyle name="xl149 3" xfId="811"/>
    <cellStyle name="xl149 3 2" xfId="1845"/>
    <cellStyle name="xl149 4" xfId="1000"/>
    <cellStyle name="xl149 4 2" xfId="1980"/>
    <cellStyle name="xl149 5" xfId="1182"/>
    <cellStyle name="xl149 5 2" xfId="2361"/>
    <cellStyle name="xl149 6" xfId="1364"/>
    <cellStyle name="xl149 6 2" xfId="2164"/>
    <cellStyle name="xl149 7" xfId="509"/>
    <cellStyle name="xl149 8" xfId="297"/>
    <cellStyle name="xl149 8 2" xfId="1694"/>
    <cellStyle name="xl149 9" xfId="1547"/>
    <cellStyle name="xl150" xfId="113"/>
    <cellStyle name="xl150 2" xfId="663"/>
    <cellStyle name="xl150 2 2" xfId="1783"/>
    <cellStyle name="xl150 3" xfId="875"/>
    <cellStyle name="xl150 4" xfId="1002"/>
    <cellStyle name="xl150 4 2" xfId="1982"/>
    <cellStyle name="xl150 5" xfId="1184"/>
    <cellStyle name="xl150 5 2" xfId="2365"/>
    <cellStyle name="xl150 6" xfId="1366"/>
    <cellStyle name="xl150 6 2" xfId="2166"/>
    <cellStyle name="xl150 7" xfId="513"/>
    <cellStyle name="xl150 8" xfId="299"/>
    <cellStyle name="xl150 8 2" xfId="1697"/>
    <cellStyle name="xl150 9" xfId="1549"/>
    <cellStyle name="xl151" xfId="118"/>
    <cellStyle name="xl151 2" xfId="668"/>
    <cellStyle name="xl151 2 2" xfId="1787"/>
    <cellStyle name="xl151 3" xfId="870"/>
    <cellStyle name="xl151 4" xfId="1007"/>
    <cellStyle name="xl151 4 2" xfId="1987"/>
    <cellStyle name="xl151 5" xfId="1189"/>
    <cellStyle name="xl151 5 2" xfId="2367"/>
    <cellStyle name="xl151 6" xfId="1371"/>
    <cellStyle name="xl151 6 2" xfId="2171"/>
    <cellStyle name="xl151 7" xfId="515"/>
    <cellStyle name="xl151 8" xfId="304"/>
    <cellStyle name="xl151 9" xfId="1554"/>
    <cellStyle name="xl152" xfId="120"/>
    <cellStyle name="xl152 2" xfId="670"/>
    <cellStyle name="xl152 2 2" xfId="1789"/>
    <cellStyle name="xl152 3" xfId="868"/>
    <cellStyle name="xl152 4" xfId="1009"/>
    <cellStyle name="xl152 4 2" xfId="1989"/>
    <cellStyle name="xl152 5" xfId="1191"/>
    <cellStyle name="xl152 5 2" xfId="2374"/>
    <cellStyle name="xl152 6" xfId="1373"/>
    <cellStyle name="xl152 6 2" xfId="2173"/>
    <cellStyle name="xl152 7" xfId="522"/>
    <cellStyle name="xl152 8" xfId="306"/>
    <cellStyle name="xl152 9" xfId="1556"/>
    <cellStyle name="xl153" xfId="123"/>
    <cellStyle name="xl153 2" xfId="673"/>
    <cellStyle name="xl153 2 2" xfId="1791"/>
    <cellStyle name="xl153 3" xfId="861"/>
    <cellStyle name="xl153 4" xfId="1012"/>
    <cellStyle name="xl153 4 2" xfId="1992"/>
    <cellStyle name="xl153 5" xfId="1194"/>
    <cellStyle name="xl153 5 2" xfId="2376"/>
    <cellStyle name="xl153 6" xfId="1376"/>
    <cellStyle name="xl153 6 2" xfId="2176"/>
    <cellStyle name="xl153 7" xfId="524"/>
    <cellStyle name="xl153 8" xfId="309"/>
    <cellStyle name="xl153 8 2" xfId="1701"/>
    <cellStyle name="xl153 9" xfId="1559"/>
    <cellStyle name="xl154" xfId="128"/>
    <cellStyle name="xl154 2" xfId="678"/>
    <cellStyle name="xl154 2 2" xfId="1794"/>
    <cellStyle name="xl154 3" xfId="837"/>
    <cellStyle name="xl154 4" xfId="1017"/>
    <cellStyle name="xl154 4 2" xfId="1997"/>
    <cellStyle name="xl154 5" xfId="1199"/>
    <cellStyle name="xl154 5 2" xfId="2377"/>
    <cellStyle name="xl154 6" xfId="1381"/>
    <cellStyle name="xl154 6 2" xfId="2181"/>
    <cellStyle name="xl154 7" xfId="525"/>
    <cellStyle name="xl154 8" xfId="314"/>
    <cellStyle name="xl154 8 2" xfId="1702"/>
    <cellStyle name="xl154 9" xfId="1564"/>
    <cellStyle name="xl155" xfId="132"/>
    <cellStyle name="xl155 2" xfId="682"/>
    <cellStyle name="xl155 2 2" xfId="1798"/>
    <cellStyle name="xl155 3" xfId="823"/>
    <cellStyle name="xl155 4" xfId="1021"/>
    <cellStyle name="xl155 4 2" xfId="2001"/>
    <cellStyle name="xl155 5" xfId="1203"/>
    <cellStyle name="xl155 5 2" xfId="2378"/>
    <cellStyle name="xl155 6" xfId="1385"/>
    <cellStyle name="xl155 6 2" xfId="2185"/>
    <cellStyle name="xl155 7" xfId="526"/>
    <cellStyle name="xl155 8" xfId="318"/>
    <cellStyle name="xl155 8 2" xfId="1703"/>
    <cellStyle name="xl155 9" xfId="1568"/>
    <cellStyle name="xl156" xfId="136"/>
    <cellStyle name="xl156 2" xfId="686"/>
    <cellStyle name="xl156 2 2" xfId="1801"/>
    <cellStyle name="xl156 3" xfId="865"/>
    <cellStyle name="xl156 4" xfId="1025"/>
    <cellStyle name="xl156 4 2" xfId="2005"/>
    <cellStyle name="xl156 5" xfId="1207"/>
    <cellStyle name="xl156 5 2" xfId="2380"/>
    <cellStyle name="xl156 6" xfId="1389"/>
    <cellStyle name="xl156 6 2" xfId="2189"/>
    <cellStyle name="xl156 7" xfId="528"/>
    <cellStyle name="xl156 8" xfId="322"/>
    <cellStyle name="xl156 9" xfId="1572"/>
    <cellStyle name="xl157" xfId="138"/>
    <cellStyle name="xl157 2" xfId="688"/>
    <cellStyle name="xl157 2 2" xfId="1803"/>
    <cellStyle name="xl157 3" xfId="852"/>
    <cellStyle name="xl157 4" xfId="1027"/>
    <cellStyle name="xl157 4 2" xfId="2007"/>
    <cellStyle name="xl157 5" xfId="1209"/>
    <cellStyle name="xl157 5 2" xfId="2381"/>
    <cellStyle name="xl157 6" xfId="1391"/>
    <cellStyle name="xl157 6 2" xfId="2191"/>
    <cellStyle name="xl157 7" xfId="529"/>
    <cellStyle name="xl157 8" xfId="324"/>
    <cellStyle name="xl157 8 2" xfId="1705"/>
    <cellStyle name="xl157 9" xfId="1574"/>
    <cellStyle name="xl158" xfId="140"/>
    <cellStyle name="xl158 2" xfId="690"/>
    <cellStyle name="xl158 3" xfId="847"/>
    <cellStyle name="xl158 3 2" xfId="1856"/>
    <cellStyle name="xl158 4" xfId="1029"/>
    <cellStyle name="xl158 4 2" xfId="2009"/>
    <cellStyle name="xl158 5" xfId="1211"/>
    <cellStyle name="xl158 5 2" xfId="2382"/>
    <cellStyle name="xl158 6" xfId="1393"/>
    <cellStyle name="xl158 6 2" xfId="2193"/>
    <cellStyle name="xl158 7" xfId="530"/>
    <cellStyle name="xl158 8" xfId="326"/>
    <cellStyle name="xl158 9" xfId="1576"/>
    <cellStyle name="xl159" xfId="149"/>
    <cellStyle name="xl159 2" xfId="699"/>
    <cellStyle name="xl159 2 2" xfId="1808"/>
    <cellStyle name="xl159 3" xfId="817"/>
    <cellStyle name="xl159 4" xfId="1038"/>
    <cellStyle name="xl159 4 2" xfId="2018"/>
    <cellStyle name="xl159 5" xfId="1220"/>
    <cellStyle name="xl159 5 2" xfId="2384"/>
    <cellStyle name="xl159 6" xfId="1402"/>
    <cellStyle name="xl159 6 2" xfId="2202"/>
    <cellStyle name="xl159 7" xfId="532"/>
    <cellStyle name="xl159 8" xfId="335"/>
    <cellStyle name="xl159 8 2" xfId="1707"/>
    <cellStyle name="xl159 9" xfId="1585"/>
    <cellStyle name="xl160" xfId="156"/>
    <cellStyle name="xl160 2" xfId="706"/>
    <cellStyle name="xl160 2 2" xfId="1810"/>
    <cellStyle name="xl160 3" xfId="806"/>
    <cellStyle name="xl160 4" xfId="1045"/>
    <cellStyle name="xl160 4 2" xfId="2025"/>
    <cellStyle name="xl160 5" xfId="1227"/>
    <cellStyle name="xl160 5 2" xfId="2385"/>
    <cellStyle name="xl160 6" xfId="1409"/>
    <cellStyle name="xl160 6 2" xfId="2209"/>
    <cellStyle name="xl160 7" xfId="533"/>
    <cellStyle name="xl160 8" xfId="342"/>
    <cellStyle name="xl160 8 2" xfId="1708"/>
    <cellStyle name="xl160 9" xfId="1592"/>
    <cellStyle name="xl161" xfId="161"/>
    <cellStyle name="xl161 2" xfId="711"/>
    <cellStyle name="xl161 3" xfId="835"/>
    <cellStyle name="xl161 3 2" xfId="1852"/>
    <cellStyle name="xl161 4" xfId="1050"/>
    <cellStyle name="xl161 4 2" xfId="2030"/>
    <cellStyle name="xl161 5" xfId="1232"/>
    <cellStyle name="xl161 5 2" xfId="2386"/>
    <cellStyle name="xl161 6" xfId="1414"/>
    <cellStyle name="xl161 6 2" xfId="2214"/>
    <cellStyle name="xl161 7" xfId="534"/>
    <cellStyle name="xl161 8" xfId="347"/>
    <cellStyle name="xl161 8 2" xfId="1709"/>
    <cellStyle name="xl161 9" xfId="1597"/>
    <cellStyle name="xl162" xfId="162"/>
    <cellStyle name="xl162 2" xfId="712"/>
    <cellStyle name="xl162 2 2" xfId="1812"/>
    <cellStyle name="xl162 3" xfId="831"/>
    <cellStyle name="xl162 4" xfId="1051"/>
    <cellStyle name="xl162 4 2" xfId="2031"/>
    <cellStyle name="xl162 5" xfId="1233"/>
    <cellStyle name="xl162 5 2" xfId="2388"/>
    <cellStyle name="xl162 6" xfId="1415"/>
    <cellStyle name="xl162 6 2" xfId="2215"/>
    <cellStyle name="xl162 7" xfId="536"/>
    <cellStyle name="xl162 8" xfId="348"/>
    <cellStyle name="xl162 8 2" xfId="1711"/>
    <cellStyle name="xl162 9" xfId="1598"/>
    <cellStyle name="xl163" xfId="163"/>
    <cellStyle name="xl163 2" xfId="713"/>
    <cellStyle name="xl163 2 2" xfId="1813"/>
    <cellStyle name="xl163 3" xfId="807"/>
    <cellStyle name="xl163 4" xfId="1052"/>
    <cellStyle name="xl163 4 2" xfId="2032"/>
    <cellStyle name="xl163 5" xfId="1234"/>
    <cellStyle name="xl163 5 2" xfId="2335"/>
    <cellStyle name="xl163 6" xfId="1416"/>
    <cellStyle name="xl163 6 2" xfId="2216"/>
    <cellStyle name="xl163 7" xfId="483"/>
    <cellStyle name="xl163 8" xfId="349"/>
    <cellStyle name="xl163 8 2" xfId="1675"/>
    <cellStyle name="xl163 9" xfId="1599"/>
    <cellStyle name="xl164" xfId="164"/>
    <cellStyle name="xl164 2" xfId="714"/>
    <cellStyle name="xl164 2 2" xfId="1814"/>
    <cellStyle name="xl164 3" xfId="798"/>
    <cellStyle name="xl164 4" xfId="1053"/>
    <cellStyle name="xl164 4 2" xfId="2033"/>
    <cellStyle name="xl164 5" xfId="1235"/>
    <cellStyle name="xl164 5 2" xfId="2343"/>
    <cellStyle name="xl164 6" xfId="1417"/>
    <cellStyle name="xl164 6 2" xfId="2217"/>
    <cellStyle name="xl164 7" xfId="491"/>
    <cellStyle name="xl164 8" xfId="350"/>
    <cellStyle name="xl164 8 2" xfId="1678"/>
    <cellStyle name="xl164 9" xfId="1600"/>
    <cellStyle name="xl165" xfId="165"/>
    <cellStyle name="xl165 2" xfId="715"/>
    <cellStyle name="xl165 2 2" xfId="1815"/>
    <cellStyle name="xl165 3" xfId="797"/>
    <cellStyle name="xl165 4" xfId="1054"/>
    <cellStyle name="xl165 4 2" xfId="2034"/>
    <cellStyle name="xl165 5" xfId="1236"/>
    <cellStyle name="xl165 5 2" xfId="2353"/>
    <cellStyle name="xl165 6" xfId="1418"/>
    <cellStyle name="xl165 6 2" xfId="2218"/>
    <cellStyle name="xl165 7" xfId="501"/>
    <cellStyle name="xl165 8" xfId="351"/>
    <cellStyle name="xl165 8 2" xfId="1687"/>
    <cellStyle name="xl165 9" xfId="1601"/>
    <cellStyle name="xl166" xfId="166"/>
    <cellStyle name="xl166 2" xfId="716"/>
    <cellStyle name="xl166 3" xfId="803"/>
    <cellStyle name="xl166 3 2" xfId="1843"/>
    <cellStyle name="xl166 4" xfId="1055"/>
    <cellStyle name="xl166 4 2" xfId="2035"/>
    <cellStyle name="xl166 5" xfId="1237"/>
    <cellStyle name="xl166 5 2" xfId="2358"/>
    <cellStyle name="xl166 6" xfId="1419"/>
    <cellStyle name="xl166 6 2" xfId="2219"/>
    <cellStyle name="xl166 7" xfId="506"/>
    <cellStyle name="xl166 8" xfId="352"/>
    <cellStyle name="xl166 8 2" xfId="1691"/>
    <cellStyle name="xl166 9" xfId="1602"/>
    <cellStyle name="xl167" xfId="167"/>
    <cellStyle name="xl167 2" xfId="717"/>
    <cellStyle name="xl167 3" xfId="796"/>
    <cellStyle name="xl167 3 2" xfId="1840"/>
    <cellStyle name="xl167 4" xfId="1056"/>
    <cellStyle name="xl167 4 2" xfId="2036"/>
    <cellStyle name="xl167 5" xfId="1238"/>
    <cellStyle name="xl167 5 2" xfId="2362"/>
    <cellStyle name="xl167 6" xfId="1420"/>
    <cellStyle name="xl167 6 2" xfId="2220"/>
    <cellStyle name="xl167 7" xfId="510"/>
    <cellStyle name="xl167 8" xfId="353"/>
    <cellStyle name="xl167 8 2" xfId="1695"/>
    <cellStyle name="xl167 9" xfId="1603"/>
    <cellStyle name="xl168" xfId="168"/>
    <cellStyle name="xl168 2" xfId="718"/>
    <cellStyle name="xl168 2 2" xfId="1816"/>
    <cellStyle name="xl168 3" xfId="801"/>
    <cellStyle name="xl168 4" xfId="1057"/>
    <cellStyle name="xl168 4 2" xfId="2037"/>
    <cellStyle name="xl168 5" xfId="1239"/>
    <cellStyle name="xl168 5 2" xfId="2366"/>
    <cellStyle name="xl168 6" xfId="1421"/>
    <cellStyle name="xl168 6 2" xfId="2221"/>
    <cellStyle name="xl168 7" xfId="514"/>
    <cellStyle name="xl168 8" xfId="354"/>
    <cellStyle name="xl168 8 2" xfId="1698"/>
    <cellStyle name="xl168 9" xfId="1604"/>
    <cellStyle name="xl169" xfId="169"/>
    <cellStyle name="xl169 2" xfId="719"/>
    <cellStyle name="xl169 2 2" xfId="1817"/>
    <cellStyle name="xl169 3" xfId="795"/>
    <cellStyle name="xl169 4" xfId="1058"/>
    <cellStyle name="xl169 4 2" xfId="2038"/>
    <cellStyle name="xl169 5" xfId="1240"/>
    <cellStyle name="xl169 5 2" xfId="2389"/>
    <cellStyle name="xl169 6" xfId="1422"/>
    <cellStyle name="xl169 6 2" xfId="2222"/>
    <cellStyle name="xl169 7" xfId="537"/>
    <cellStyle name="xl169 8" xfId="355"/>
    <cellStyle name="xl169 8 2" xfId="1712"/>
    <cellStyle name="xl169 9" xfId="1605"/>
    <cellStyle name="xl170" xfId="170"/>
    <cellStyle name="xl170 2" xfId="720"/>
    <cellStyle name="xl170 2 2" xfId="1818"/>
    <cellStyle name="xl170 3" xfId="793"/>
    <cellStyle name="xl170 4" xfId="1059"/>
    <cellStyle name="xl170 4 2" xfId="2039"/>
    <cellStyle name="xl170 5" xfId="1241"/>
    <cellStyle name="xl170 5 2" xfId="2392"/>
    <cellStyle name="xl170 6" xfId="1423"/>
    <cellStyle name="xl170 6 2" xfId="2223"/>
    <cellStyle name="xl170 7" xfId="540"/>
    <cellStyle name="xl170 8" xfId="356"/>
    <cellStyle name="xl170 8 2" xfId="1715"/>
    <cellStyle name="xl170 9" xfId="1606"/>
    <cellStyle name="xl171" xfId="171"/>
    <cellStyle name="xl171 2" xfId="721"/>
    <cellStyle name="xl171 2 2" xfId="1819"/>
    <cellStyle name="xl171 3" xfId="790"/>
    <cellStyle name="xl171 4" xfId="1060"/>
    <cellStyle name="xl171 4 2" xfId="2040"/>
    <cellStyle name="xl171 5" xfId="1242"/>
    <cellStyle name="xl171 5 2" xfId="2395"/>
    <cellStyle name="xl171 6" xfId="1424"/>
    <cellStyle name="xl171 6 2" xfId="2224"/>
    <cellStyle name="xl171 7" xfId="543"/>
    <cellStyle name="xl171 8" xfId="357"/>
    <cellStyle name="xl171 9" xfId="1607"/>
    <cellStyle name="xl172" xfId="106"/>
    <cellStyle name="xl172 2" xfId="656"/>
    <cellStyle name="xl172 2 2" xfId="1781"/>
    <cellStyle name="xl172 3" xfId="842"/>
    <cellStyle name="xl172 4" xfId="995"/>
    <cellStyle name="xl172 4 2" xfId="1975"/>
    <cellStyle name="xl172 5" xfId="1177"/>
    <cellStyle name="xl172 5 2" xfId="2398"/>
    <cellStyle name="xl172 6" xfId="1359"/>
    <cellStyle name="xl172 6 2" xfId="2159"/>
    <cellStyle name="xl172 7" xfId="546"/>
    <cellStyle name="xl172 8" xfId="292"/>
    <cellStyle name="xl172 9" xfId="1542"/>
    <cellStyle name="xl173" xfId="114"/>
    <cellStyle name="xl173 2" xfId="664"/>
    <cellStyle name="xl173 2 2" xfId="1784"/>
    <cellStyle name="xl173 3" xfId="874"/>
    <cellStyle name="xl173 4" xfId="1003"/>
    <cellStyle name="xl173 4 2" xfId="1983"/>
    <cellStyle name="xl173 5" xfId="1185"/>
    <cellStyle name="xl173 5 2" xfId="2390"/>
    <cellStyle name="xl173 6" xfId="1367"/>
    <cellStyle name="xl173 6 2" xfId="2167"/>
    <cellStyle name="xl173 7" xfId="538"/>
    <cellStyle name="xl173 8" xfId="300"/>
    <cellStyle name="xl173 8 2" xfId="1713"/>
    <cellStyle name="xl173 9" xfId="1550"/>
    <cellStyle name="xl174" xfId="124"/>
    <cellStyle name="xl174 2" xfId="674"/>
    <cellStyle name="xl174 2 2" xfId="1792"/>
    <cellStyle name="xl174 3" xfId="854"/>
    <cellStyle name="xl174 4" xfId="1013"/>
    <cellStyle name="xl174 4 2" xfId="1993"/>
    <cellStyle name="xl174 5" xfId="1195"/>
    <cellStyle name="xl174 5 2" xfId="2393"/>
    <cellStyle name="xl174 6" xfId="1377"/>
    <cellStyle name="xl174 6 2" xfId="2177"/>
    <cellStyle name="xl174 7" xfId="541"/>
    <cellStyle name="xl174 8" xfId="310"/>
    <cellStyle name="xl174 8 2" xfId="1716"/>
    <cellStyle name="xl174 9" xfId="1560"/>
    <cellStyle name="xl175" xfId="129"/>
    <cellStyle name="xl175 2" xfId="679"/>
    <cellStyle name="xl175 2 2" xfId="1795"/>
    <cellStyle name="xl175 3" xfId="833"/>
    <cellStyle name="xl175 4" xfId="1018"/>
    <cellStyle name="xl175 4 2" xfId="1998"/>
    <cellStyle name="xl175 5" xfId="1200"/>
    <cellStyle name="xl175 5 2" xfId="2391"/>
    <cellStyle name="xl175 6" xfId="1382"/>
    <cellStyle name="xl175 6 2" xfId="2182"/>
    <cellStyle name="xl175 7" xfId="539"/>
    <cellStyle name="xl175 8" xfId="315"/>
    <cellStyle name="xl175 8 2" xfId="1714"/>
    <cellStyle name="xl175 9" xfId="1565"/>
    <cellStyle name="xl176" xfId="133"/>
    <cellStyle name="xl176 2" xfId="683"/>
    <cellStyle name="xl176 2 2" xfId="1799"/>
    <cellStyle name="xl176 3" xfId="818"/>
    <cellStyle name="xl176 4" xfId="1022"/>
    <cellStyle name="xl176 4 2" xfId="2002"/>
    <cellStyle name="xl176 5" xfId="1204"/>
    <cellStyle name="xl176 5 2" xfId="2344"/>
    <cellStyle name="xl176 6" xfId="1386"/>
    <cellStyle name="xl176 6 2" xfId="2186"/>
    <cellStyle name="xl176 7" xfId="492"/>
    <cellStyle name="xl176 8" xfId="319"/>
    <cellStyle name="xl176 8 2" xfId="1679"/>
    <cellStyle name="xl176 9" xfId="1569"/>
    <cellStyle name="xl177" xfId="137"/>
    <cellStyle name="xl177 2" xfId="687"/>
    <cellStyle name="xl177 2 2" xfId="1802"/>
    <cellStyle name="xl177 3" xfId="853"/>
    <cellStyle name="xl177 4" xfId="1026"/>
    <cellStyle name="xl177 4 2" xfId="2006"/>
    <cellStyle name="xl177 5" xfId="1208"/>
    <cellStyle name="xl177 5 2" xfId="2334"/>
    <cellStyle name="xl177 6" xfId="1390"/>
    <cellStyle name="xl177 6 2" xfId="2190"/>
    <cellStyle name="xl177 7" xfId="482"/>
    <cellStyle name="xl177 8" xfId="323"/>
    <cellStyle name="xl177 8 2" xfId="1674"/>
    <cellStyle name="xl177 9" xfId="1573"/>
    <cellStyle name="xl178" xfId="152"/>
    <cellStyle name="xl178 2" xfId="702"/>
    <cellStyle name="xl178 2 2" xfId="1809"/>
    <cellStyle name="xl178 3" xfId="808"/>
    <cellStyle name="xl178 4" xfId="1041"/>
    <cellStyle name="xl178 4 2" xfId="2021"/>
    <cellStyle name="xl178 5" xfId="1223"/>
    <cellStyle name="xl178 5 2" xfId="2345"/>
    <cellStyle name="xl178 6" xfId="1405"/>
    <cellStyle name="xl178 6 2" xfId="2205"/>
    <cellStyle name="xl178 7" xfId="493"/>
    <cellStyle name="xl178 8" xfId="338"/>
    <cellStyle name="xl178 8 2" xfId="1680"/>
    <cellStyle name="xl178 9" xfId="1588"/>
    <cellStyle name="xl179" xfId="115"/>
    <cellStyle name="xl179 2" xfId="665"/>
    <cellStyle name="xl179 2 2" xfId="1785"/>
    <cellStyle name="xl179 3" xfId="873"/>
    <cellStyle name="xl179 4" xfId="1004"/>
    <cellStyle name="xl179 4 2" xfId="1984"/>
    <cellStyle name="xl179 5" xfId="1186"/>
    <cellStyle name="xl179 5 2" xfId="2354"/>
    <cellStyle name="xl179 6" xfId="1368"/>
    <cellStyle name="xl179 6 2" xfId="2168"/>
    <cellStyle name="xl179 7" xfId="502"/>
    <cellStyle name="xl179 8" xfId="301"/>
    <cellStyle name="xl179 8 2" xfId="1688"/>
    <cellStyle name="xl179 9" xfId="1551"/>
    <cellStyle name="xl180" xfId="157"/>
    <cellStyle name="xl180 2" xfId="707"/>
    <cellStyle name="xl180 2 2" xfId="1811"/>
    <cellStyle name="xl180 3" xfId="859"/>
    <cellStyle name="xl180 4" xfId="1046"/>
    <cellStyle name="xl180 4 2" xfId="2026"/>
    <cellStyle name="xl180 5" xfId="1228"/>
    <cellStyle name="xl180 5 2" xfId="2368"/>
    <cellStyle name="xl180 6" xfId="1410"/>
    <cellStyle name="xl180 6 2" xfId="2210"/>
    <cellStyle name="xl180 7" xfId="516"/>
    <cellStyle name="xl180 8" xfId="343"/>
    <cellStyle name="xl180 8 2" xfId="1699"/>
    <cellStyle name="xl180 9" xfId="1593"/>
    <cellStyle name="xl181" xfId="172"/>
    <cellStyle name="xl181 2" xfId="722"/>
    <cellStyle name="xl181 2 2" xfId="1820"/>
    <cellStyle name="xl181 3" xfId="804"/>
    <cellStyle name="xl181 4" xfId="1061"/>
    <cellStyle name="xl181 4 2" xfId="2041"/>
    <cellStyle name="xl181 5" xfId="1243"/>
    <cellStyle name="xl181 5 2" xfId="2396"/>
    <cellStyle name="xl181 6" xfId="1425"/>
    <cellStyle name="xl181 6 2" xfId="2225"/>
    <cellStyle name="xl181 7" xfId="544"/>
    <cellStyle name="xl181 8" xfId="358"/>
    <cellStyle name="xl181 9" xfId="1608"/>
    <cellStyle name="xl182" xfId="175"/>
    <cellStyle name="xl182 2" xfId="725"/>
    <cellStyle name="xl182 2 2" xfId="1821"/>
    <cellStyle name="xl182 3" xfId="789"/>
    <cellStyle name="xl182 4" xfId="1064"/>
    <cellStyle name="xl182 4 2" xfId="2044"/>
    <cellStyle name="xl182 5" xfId="1246"/>
    <cellStyle name="xl182 5 2" xfId="2338"/>
    <cellStyle name="xl182 6" xfId="1428"/>
    <cellStyle name="xl182 6 2" xfId="2228"/>
    <cellStyle name="xl182 7" xfId="486"/>
    <cellStyle name="xl182 8" xfId="361"/>
    <cellStyle name="xl182 9" xfId="1611"/>
    <cellStyle name="xl183" xfId="178"/>
    <cellStyle name="xl183 2" xfId="794"/>
    <cellStyle name="xl183 2 2" xfId="1839"/>
    <cellStyle name="xl183 3" xfId="1067"/>
    <cellStyle name="xl183 3 2" xfId="2047"/>
    <cellStyle name="xl183 4" xfId="1249"/>
    <cellStyle name="xl183 5" xfId="1431"/>
    <cellStyle name="xl183 5 2" xfId="2231"/>
    <cellStyle name="xl183 6" xfId="728"/>
    <cellStyle name="xl183 7" xfId="364"/>
    <cellStyle name="xl183 8" xfId="1614"/>
    <cellStyle name="xl184" xfId="181"/>
    <cellStyle name="xl184 2" xfId="787"/>
    <cellStyle name="xl184 2 2" xfId="1836"/>
    <cellStyle name="xl184 3" xfId="1070"/>
    <cellStyle name="xl184 3 2" xfId="2050"/>
    <cellStyle name="xl184 4" xfId="1252"/>
    <cellStyle name="xl184 5" xfId="1434"/>
    <cellStyle name="xl184 5 2" xfId="2234"/>
    <cellStyle name="xl184 6" xfId="731"/>
    <cellStyle name="xl184 7" xfId="367"/>
    <cellStyle name="xl184 8" xfId="1617"/>
    <cellStyle name="xl185" xfId="173"/>
    <cellStyle name="xl185 2" xfId="800"/>
    <cellStyle name="xl185 3" xfId="1062"/>
    <cellStyle name="xl185 3 2" xfId="2042"/>
    <cellStyle name="xl185 4" xfId="1244"/>
    <cellStyle name="xl185 5" xfId="1426"/>
    <cellStyle name="xl185 5 2" xfId="2226"/>
    <cellStyle name="xl185 6" xfId="723"/>
    <cellStyle name="xl185 7" xfId="359"/>
    <cellStyle name="xl185 8" xfId="1609"/>
    <cellStyle name="xl186" xfId="176"/>
    <cellStyle name="xl186 2" xfId="805"/>
    <cellStyle name="xl186 3" xfId="1065"/>
    <cellStyle name="xl186 3 2" xfId="2045"/>
    <cellStyle name="xl186 4" xfId="1247"/>
    <cellStyle name="xl186 5" xfId="1429"/>
    <cellStyle name="xl186 5 2" xfId="2229"/>
    <cellStyle name="xl186 6" xfId="726"/>
    <cellStyle name="xl186 7" xfId="362"/>
    <cellStyle name="xl186 8" xfId="1612"/>
    <cellStyle name="xl187" xfId="174"/>
    <cellStyle name="xl187 2" xfId="792"/>
    <cellStyle name="xl187 3" xfId="1063"/>
    <cellStyle name="xl187 3 2" xfId="2043"/>
    <cellStyle name="xl187 4" xfId="1245"/>
    <cellStyle name="xl187 5" xfId="1427"/>
    <cellStyle name="xl187 5 2" xfId="2227"/>
    <cellStyle name="xl187 6" xfId="724"/>
    <cellStyle name="xl187 7" xfId="360"/>
    <cellStyle name="xl187 8" xfId="1610"/>
    <cellStyle name="xl188" xfId="104"/>
    <cellStyle name="xl188 2" xfId="820"/>
    <cellStyle name="xl188 3" xfId="993"/>
    <cellStyle name="xl188 3 2" xfId="1973"/>
    <cellStyle name="xl188 4" xfId="1175"/>
    <cellStyle name="xl188 5" xfId="1357"/>
    <cellStyle name="xl188 5 2" xfId="2157"/>
    <cellStyle name="xl188 6" xfId="654"/>
    <cellStyle name="xl188 7" xfId="290"/>
    <cellStyle name="xl188 8" xfId="1540"/>
    <cellStyle name="xl189" xfId="141"/>
    <cellStyle name="xl189 2" xfId="844"/>
    <cellStyle name="xl189 3" xfId="1030"/>
    <cellStyle name="xl189 3 2" xfId="2010"/>
    <cellStyle name="xl189 4" xfId="1212"/>
    <cellStyle name="xl189 5" xfId="1394"/>
    <cellStyle name="xl189 5 2" xfId="2194"/>
    <cellStyle name="xl189 6" xfId="691"/>
    <cellStyle name="xl189 7" xfId="327"/>
    <cellStyle name="xl189 8" xfId="1577"/>
    <cellStyle name="xl190" xfId="143"/>
    <cellStyle name="xl190 2" xfId="836"/>
    <cellStyle name="xl190 3" xfId="1032"/>
    <cellStyle name="xl190 3 2" xfId="2012"/>
    <cellStyle name="xl190 4" xfId="1214"/>
    <cellStyle name="xl190 5" xfId="1396"/>
    <cellStyle name="xl190 5 2" xfId="2196"/>
    <cellStyle name="xl190 6" xfId="693"/>
    <cellStyle name="xl190 7" xfId="329"/>
    <cellStyle name="xl190 8" xfId="1579"/>
    <cellStyle name="xl191" xfId="146"/>
    <cellStyle name="xl191 2" xfId="826"/>
    <cellStyle name="xl191 3" xfId="1035"/>
    <cellStyle name="xl191 3 2" xfId="2015"/>
    <cellStyle name="xl191 4" xfId="1217"/>
    <cellStyle name="xl191 5" xfId="1399"/>
    <cellStyle name="xl191 5 2" xfId="2199"/>
    <cellStyle name="xl191 6" xfId="696"/>
    <cellStyle name="xl191 7" xfId="332"/>
    <cellStyle name="xl191 8" xfId="1582"/>
    <cellStyle name="xl192" xfId="150"/>
    <cellStyle name="xl192 2" xfId="815"/>
    <cellStyle name="xl192 3" xfId="1039"/>
    <cellStyle name="xl192 3 2" xfId="2019"/>
    <cellStyle name="xl192 4" xfId="1221"/>
    <cellStyle name="xl192 5" xfId="1403"/>
    <cellStyle name="xl192 5 2" xfId="2203"/>
    <cellStyle name="xl192 6" xfId="700"/>
    <cellStyle name="xl192 7" xfId="336"/>
    <cellStyle name="xl192 8" xfId="1586"/>
    <cellStyle name="xl193" xfId="155"/>
    <cellStyle name="xl193 2" xfId="864"/>
    <cellStyle name="xl193 3" xfId="1044"/>
    <cellStyle name="xl193 3 2" xfId="2024"/>
    <cellStyle name="xl193 4" xfId="1226"/>
    <cellStyle name="xl193 5" xfId="1408"/>
    <cellStyle name="xl193 5 2" xfId="2208"/>
    <cellStyle name="xl193 6" xfId="705"/>
    <cellStyle name="xl193 7" xfId="341"/>
    <cellStyle name="xl193 8" xfId="1591"/>
    <cellStyle name="xl194" xfId="116"/>
    <cellStyle name="xl194 2" xfId="872"/>
    <cellStyle name="xl194 3" xfId="1005"/>
    <cellStyle name="xl194 3 2" xfId="1985"/>
    <cellStyle name="xl194 4" xfId="1187"/>
    <cellStyle name="xl194 5" xfId="1369"/>
    <cellStyle name="xl194 5 2" xfId="2169"/>
    <cellStyle name="xl194 6" xfId="666"/>
    <cellStyle name="xl194 7" xfId="302"/>
    <cellStyle name="xl194 8" xfId="1552"/>
    <cellStyle name="xl195" xfId="158"/>
    <cellStyle name="xl195 2" xfId="858"/>
    <cellStyle name="xl195 3" xfId="1047"/>
    <cellStyle name="xl195 3 2" xfId="2027"/>
    <cellStyle name="xl195 4" xfId="1229"/>
    <cellStyle name="xl195 5" xfId="1411"/>
    <cellStyle name="xl195 5 2" xfId="2211"/>
    <cellStyle name="xl195 6" xfId="708"/>
    <cellStyle name="xl195 7" xfId="344"/>
    <cellStyle name="xl195 8" xfId="1594"/>
    <cellStyle name="xl196" xfId="125"/>
    <cellStyle name="xl196 2" xfId="845"/>
    <cellStyle name="xl196 3" xfId="1014"/>
    <cellStyle name="xl196 3 2" xfId="1994"/>
    <cellStyle name="xl196 4" xfId="1196"/>
    <cellStyle name="xl196 5" xfId="1378"/>
    <cellStyle name="xl196 5 2" xfId="2178"/>
    <cellStyle name="xl196 6" xfId="675"/>
    <cellStyle name="xl196 7" xfId="311"/>
    <cellStyle name="xl196 8" xfId="1561"/>
    <cellStyle name="xl197" xfId="179"/>
    <cellStyle name="xl197 2" xfId="799"/>
    <cellStyle name="xl197 2 2" xfId="1841"/>
    <cellStyle name="xl197 3" xfId="1068"/>
    <cellStyle name="xl197 3 2" xfId="2048"/>
    <cellStyle name="xl197 4" xfId="1250"/>
    <cellStyle name="xl197 5" xfId="1432"/>
    <cellStyle name="xl197 5 2" xfId="2232"/>
    <cellStyle name="xl197 6" xfId="729"/>
    <cellStyle name="xl197 7" xfId="365"/>
    <cellStyle name="xl197 8" xfId="1615"/>
    <cellStyle name="xl198" xfId="105"/>
    <cellStyle name="xl198 2" xfId="857"/>
    <cellStyle name="xl198 3" xfId="994"/>
    <cellStyle name="xl198 3 2" xfId="1974"/>
    <cellStyle name="xl198 4" xfId="1176"/>
    <cellStyle name="xl198 5" xfId="1358"/>
    <cellStyle name="xl198 5 2" xfId="2158"/>
    <cellStyle name="xl198 6" xfId="655"/>
    <cellStyle name="xl198 7" xfId="291"/>
    <cellStyle name="xl198 8" xfId="1541"/>
    <cellStyle name="xl199" xfId="144"/>
    <cellStyle name="xl199 2" xfId="832"/>
    <cellStyle name="xl199 3" xfId="1033"/>
    <cellStyle name="xl199 3 2" xfId="2013"/>
    <cellStyle name="xl199 4" xfId="1215"/>
    <cellStyle name="xl199 5" xfId="1397"/>
    <cellStyle name="xl199 5 2" xfId="2197"/>
    <cellStyle name="xl199 6" xfId="694"/>
    <cellStyle name="xl199 7" xfId="330"/>
    <cellStyle name="xl199 8" xfId="1580"/>
    <cellStyle name="xl200" xfId="109"/>
    <cellStyle name="xl200 2" xfId="829"/>
    <cellStyle name="xl200 2 2" xfId="1850"/>
    <cellStyle name="xl200 3" xfId="998"/>
    <cellStyle name="xl200 3 2" xfId="1978"/>
    <cellStyle name="xl200 4" xfId="1180"/>
    <cellStyle name="xl200 5" xfId="1362"/>
    <cellStyle name="xl200 5 2" xfId="2162"/>
    <cellStyle name="xl200 6" xfId="659"/>
    <cellStyle name="xl200 7" xfId="295"/>
    <cellStyle name="xl200 8" xfId="1545"/>
    <cellStyle name="xl21" xfId="187"/>
    <cellStyle name="xl21 2" xfId="887"/>
    <cellStyle name="xl21 2 2" xfId="1868"/>
    <cellStyle name="xl21 3" xfId="1073"/>
    <cellStyle name="xl21 3 2" xfId="2053"/>
    <cellStyle name="xl21 4" xfId="1255"/>
    <cellStyle name="xl21 4 2" xfId="2401"/>
    <cellStyle name="xl21 5" xfId="1437"/>
    <cellStyle name="xl21 5 2" xfId="2237"/>
    <cellStyle name="xl21 6" xfId="552"/>
    <cellStyle name="xl21 7" xfId="373"/>
    <cellStyle name="xl21 8" xfId="1620"/>
    <cellStyle name="xl22" xfId="4"/>
    <cellStyle name="xl22 2" xfId="786"/>
    <cellStyle name="xl22 2 2" xfId="1835"/>
    <cellStyle name="xl22 3" xfId="893"/>
    <cellStyle name="xl22 3 2" xfId="1873"/>
    <cellStyle name="xl22 4" xfId="1075"/>
    <cellStyle name="xl22 4 2" xfId="2240"/>
    <cellStyle name="xl22 5" xfId="1257"/>
    <cellStyle name="xl22 5 2" xfId="2057"/>
    <cellStyle name="xl22 6" xfId="388"/>
    <cellStyle name="xl22 7" xfId="190"/>
    <cellStyle name="xl22 8" xfId="1440"/>
    <cellStyle name="xl23" xfId="11"/>
    <cellStyle name="xl23 2" xfId="775"/>
    <cellStyle name="xl23 2 2" xfId="1826"/>
    <cellStyle name="xl23 3" xfId="900"/>
    <cellStyle name="xl23 3 2" xfId="1880"/>
    <cellStyle name="xl23 4" xfId="1082"/>
    <cellStyle name="xl23 4 2" xfId="2246"/>
    <cellStyle name="xl23 5" xfId="1264"/>
    <cellStyle name="xl23 5 2" xfId="2064"/>
    <cellStyle name="xl23 6" xfId="394"/>
    <cellStyle name="xl23 7" xfId="197"/>
    <cellStyle name="xl23 8" xfId="1447"/>
    <cellStyle name="xl24" xfId="15"/>
    <cellStyle name="xl24 2" xfId="778"/>
    <cellStyle name="xl24 3" xfId="904"/>
    <cellStyle name="xl24 3 2" xfId="1884"/>
    <cellStyle name="xl24 4" xfId="1086"/>
    <cellStyle name="xl24 4 2" xfId="2250"/>
    <cellStyle name="xl24 5" xfId="1268"/>
    <cellStyle name="xl24 5 2" xfId="2068"/>
    <cellStyle name="xl24 6" xfId="398"/>
    <cellStyle name="xl24 7" xfId="201"/>
    <cellStyle name="xl24 8" xfId="1451"/>
    <cellStyle name="xl25" xfId="22"/>
    <cellStyle name="xl25 2" xfId="762"/>
    <cellStyle name="xl25 3" xfId="911"/>
    <cellStyle name="xl25 3 2" xfId="1891"/>
    <cellStyle name="xl25 4" xfId="1093"/>
    <cellStyle name="xl25 4 2" xfId="2257"/>
    <cellStyle name="xl25 5" xfId="1275"/>
    <cellStyle name="xl25 5 2" xfId="2075"/>
    <cellStyle name="xl25 6" xfId="405"/>
    <cellStyle name="xl25 7" xfId="208"/>
    <cellStyle name="xl25 8" xfId="1458"/>
    <cellStyle name="xl26" xfId="10"/>
    <cellStyle name="xl26 2" xfId="420"/>
    <cellStyle name="xl26 2 2" xfId="2272"/>
    <cellStyle name="xl26 3" xfId="784"/>
    <cellStyle name="xl26 3 2" xfId="1833"/>
    <cellStyle name="xl26 4" xfId="899"/>
    <cellStyle name="xl26 4 2" xfId="1879"/>
    <cellStyle name="xl26 5" xfId="1081"/>
    <cellStyle name="xl26 6" xfId="1263"/>
    <cellStyle name="xl26 6 2" xfId="2063"/>
    <cellStyle name="xl26 7" xfId="376"/>
    <cellStyle name="xl26 8" xfId="196"/>
    <cellStyle name="xl26 9" xfId="1446"/>
    <cellStyle name="xl27" xfId="8"/>
    <cellStyle name="xl27 2" xfId="776"/>
    <cellStyle name="xl27 2 2" xfId="1827"/>
    <cellStyle name="xl27 3" xfId="897"/>
    <cellStyle name="xl27 3 2" xfId="1877"/>
    <cellStyle name="xl27 4" xfId="1079"/>
    <cellStyle name="xl27 4 2" xfId="2244"/>
    <cellStyle name="xl27 5" xfId="1261"/>
    <cellStyle name="xl27 5 2" xfId="2061"/>
    <cellStyle name="xl27 6" xfId="392"/>
    <cellStyle name="xl27 7" xfId="194"/>
    <cellStyle name="xl27 8" xfId="1444"/>
    <cellStyle name="xl28" xfId="38"/>
    <cellStyle name="xl28 2" xfId="576"/>
    <cellStyle name="xl28 3" xfId="927"/>
    <cellStyle name="xl28 3 2" xfId="1907"/>
    <cellStyle name="xl28 4" xfId="1109"/>
    <cellStyle name="xl28 4 2" xfId="2274"/>
    <cellStyle name="xl28 5" xfId="1291"/>
    <cellStyle name="xl28 5 2" xfId="2091"/>
    <cellStyle name="xl28 6" xfId="422"/>
    <cellStyle name="xl28 7" xfId="224"/>
    <cellStyle name="xl28 8" xfId="1474"/>
    <cellStyle name="xl29" xfId="42"/>
    <cellStyle name="xl29 2" xfId="733"/>
    <cellStyle name="xl29 3" xfId="931"/>
    <cellStyle name="xl29 3 2" xfId="1911"/>
    <cellStyle name="xl29 4" xfId="1113"/>
    <cellStyle name="xl29 4 2" xfId="2276"/>
    <cellStyle name="xl29 5" xfId="1295"/>
    <cellStyle name="xl29 5 2" xfId="2095"/>
    <cellStyle name="xl29 6" xfId="424"/>
    <cellStyle name="xl29 7" xfId="228"/>
    <cellStyle name="xl29 8" xfId="1478"/>
    <cellStyle name="xl30" xfId="49"/>
    <cellStyle name="xl30 2" xfId="561"/>
    <cellStyle name="xl30 3" xfId="938"/>
    <cellStyle name="xl30 3 2" xfId="1918"/>
    <cellStyle name="xl30 4" xfId="1120"/>
    <cellStyle name="xl30 4 2" xfId="2282"/>
    <cellStyle name="xl30 5" xfId="1302"/>
    <cellStyle name="xl30 5 2" xfId="2102"/>
    <cellStyle name="xl30 6" xfId="430"/>
    <cellStyle name="xl30 7" xfId="235"/>
    <cellStyle name="xl30 8" xfId="1485"/>
    <cellStyle name="xl31" xfId="56"/>
    <cellStyle name="xl31 2" xfId="769"/>
    <cellStyle name="xl31 3" xfId="945"/>
    <cellStyle name="xl31 3 2" xfId="1925"/>
    <cellStyle name="xl31 4" xfId="1127"/>
    <cellStyle name="xl31 4 2" xfId="2239"/>
    <cellStyle name="xl31 5" xfId="1309"/>
    <cellStyle name="xl31 5 2" xfId="2109"/>
    <cellStyle name="xl31 6" xfId="386"/>
    <cellStyle name="xl31 7" xfId="242"/>
    <cellStyle name="xl31 8" xfId="1492"/>
    <cellStyle name="xl32" xfId="188"/>
    <cellStyle name="xl32 2" xfId="888"/>
    <cellStyle name="xl32 2 2" xfId="1869"/>
    <cellStyle name="xl32 3" xfId="1074"/>
    <cellStyle name="xl32 3 2" xfId="2054"/>
    <cellStyle name="xl32 4" xfId="1256"/>
    <cellStyle name="xl32 4 2" xfId="2402"/>
    <cellStyle name="xl32 5" xfId="1438"/>
    <cellStyle name="xl32 5 2" xfId="2238"/>
    <cellStyle name="xl32 6" xfId="553"/>
    <cellStyle name="xl32 7" xfId="374"/>
    <cellStyle name="xl32 8" xfId="1621"/>
    <cellStyle name="xl33" xfId="16"/>
    <cellStyle name="xl33 2" xfId="771"/>
    <cellStyle name="xl33 2 2" xfId="1822"/>
    <cellStyle name="xl33 3" xfId="905"/>
    <cellStyle name="xl33 3 2" xfId="1885"/>
    <cellStyle name="xl33 4" xfId="1087"/>
    <cellStyle name="xl33 4 2" xfId="2251"/>
    <cellStyle name="xl33 5" xfId="1269"/>
    <cellStyle name="xl33 5 2" xfId="2069"/>
    <cellStyle name="xl33 6" xfId="399"/>
    <cellStyle name="xl33 7" xfId="202"/>
    <cellStyle name="xl33 8" xfId="1452"/>
    <cellStyle name="xl34" xfId="33"/>
    <cellStyle name="xl34 2" xfId="416"/>
    <cellStyle name="xl34 2 2" xfId="1717"/>
    <cellStyle name="xl34 2 2 2" xfId="2268"/>
    <cellStyle name="xl34 3" xfId="558"/>
    <cellStyle name="xl34 4" xfId="922"/>
    <cellStyle name="xl34 4 2" xfId="1902"/>
    <cellStyle name="xl34 5" xfId="1104"/>
    <cellStyle name="xl34 6" xfId="1286"/>
    <cellStyle name="xl34 6 2" xfId="2086"/>
    <cellStyle name="xl34 7" xfId="377"/>
    <cellStyle name="xl34 8" xfId="219"/>
    <cellStyle name="xl34 9" xfId="1469"/>
    <cellStyle name="xl35" xfId="43"/>
    <cellStyle name="xl35 2" xfId="736"/>
    <cellStyle name="xl35 3" xfId="932"/>
    <cellStyle name="xl35 3 2" xfId="1912"/>
    <cellStyle name="xl35 4" xfId="1114"/>
    <cellStyle name="xl35 4 2" xfId="2277"/>
    <cellStyle name="xl35 5" xfId="1296"/>
    <cellStyle name="xl35 5 2" xfId="2096"/>
    <cellStyle name="xl35 6" xfId="425"/>
    <cellStyle name="xl35 7" xfId="229"/>
    <cellStyle name="xl35 8" xfId="1479"/>
    <cellStyle name="xl36" xfId="50"/>
    <cellStyle name="xl36 2" xfId="599"/>
    <cellStyle name="xl36 3" xfId="939"/>
    <cellStyle name="xl36 3 2" xfId="1919"/>
    <cellStyle name="xl36 4" xfId="1121"/>
    <cellStyle name="xl36 4 2" xfId="2283"/>
    <cellStyle name="xl36 5" xfId="1303"/>
    <cellStyle name="xl36 5 2" xfId="2103"/>
    <cellStyle name="xl36 6" xfId="431"/>
    <cellStyle name="xl36 7" xfId="236"/>
    <cellStyle name="xl36 8" xfId="1486"/>
    <cellStyle name="xl37" xfId="57"/>
    <cellStyle name="xl37 2" xfId="752"/>
    <cellStyle name="xl37 3" xfId="946"/>
    <cellStyle name="xl37 3 2" xfId="1926"/>
    <cellStyle name="xl37 4" xfId="1128"/>
    <cellStyle name="xl37 4 2" xfId="2287"/>
    <cellStyle name="xl37 5" xfId="1310"/>
    <cellStyle name="xl37 5 2" xfId="2110"/>
    <cellStyle name="xl37 6" xfId="435"/>
    <cellStyle name="xl37 7" xfId="243"/>
    <cellStyle name="xl37 8" xfId="1493"/>
    <cellStyle name="xl38" xfId="1"/>
    <cellStyle name="xl38 10" xfId="1496"/>
    <cellStyle name="xl38 2" xfId="438"/>
    <cellStyle name="xl38 2 2" xfId="1720"/>
    <cellStyle name="xl38 2 2 2" xfId="2290"/>
    <cellStyle name="xl38 3" xfId="765"/>
    <cellStyle name="xl38 4" xfId="949"/>
    <cellStyle name="xl38 4 2" xfId="1929"/>
    <cellStyle name="xl38 5" xfId="1131"/>
    <cellStyle name="xl38 6" xfId="1313"/>
    <cellStyle name="xl38 6 2" xfId="2113"/>
    <cellStyle name="xl38 7" xfId="378"/>
    <cellStyle name="xl38 8" xfId="246"/>
    <cellStyle name="xl38 9" xfId="60"/>
    <cellStyle name="xl39" xfId="34"/>
    <cellStyle name="xl39 2" xfId="610"/>
    <cellStyle name="xl39 3" xfId="923"/>
    <cellStyle name="xl39 3 2" xfId="1903"/>
    <cellStyle name="xl39 4" xfId="1105"/>
    <cellStyle name="xl39 4 2" xfId="2269"/>
    <cellStyle name="xl39 5" xfId="1287"/>
    <cellStyle name="xl39 5 2" xfId="2087"/>
    <cellStyle name="xl39 6" xfId="417"/>
    <cellStyle name="xl39 7" xfId="220"/>
    <cellStyle name="xl39 8" xfId="1470"/>
    <cellStyle name="xl40" xfId="26"/>
    <cellStyle name="xl40 2" xfId="560"/>
    <cellStyle name="xl40 3" xfId="915"/>
    <cellStyle name="xl40 3 2" xfId="1895"/>
    <cellStyle name="xl40 4" xfId="1097"/>
    <cellStyle name="xl40 4 2" xfId="2261"/>
    <cellStyle name="xl40 5" xfId="1279"/>
    <cellStyle name="xl40 5 2" xfId="2079"/>
    <cellStyle name="xl40 6" xfId="409"/>
    <cellStyle name="xl40 7" xfId="212"/>
    <cellStyle name="xl40 8" xfId="1462"/>
    <cellStyle name="xl41" xfId="44"/>
    <cellStyle name="xl41 2" xfId="554"/>
    <cellStyle name="xl41 3" xfId="933"/>
    <cellStyle name="xl41 3 2" xfId="1913"/>
    <cellStyle name="xl41 4" xfId="1115"/>
    <cellStyle name="xl41 4 2" xfId="2278"/>
    <cellStyle name="xl41 5" xfId="1297"/>
    <cellStyle name="xl41 5 2" xfId="2097"/>
    <cellStyle name="xl41 6" xfId="426"/>
    <cellStyle name="xl41 7" xfId="230"/>
    <cellStyle name="xl41 8" xfId="1480"/>
    <cellStyle name="xl42" xfId="51"/>
    <cellStyle name="xl42 2" xfId="432"/>
    <cellStyle name="xl42 2 2" xfId="1719"/>
    <cellStyle name="xl42 2 2 2" xfId="2284"/>
    <cellStyle name="xl42 3" xfId="593"/>
    <cellStyle name="xl42 4" xfId="940"/>
    <cellStyle name="xl42 4 2" xfId="1920"/>
    <cellStyle name="xl42 5" xfId="1122"/>
    <cellStyle name="xl42 6" xfId="1304"/>
    <cellStyle name="xl42 6 2" xfId="2104"/>
    <cellStyle name="xl42 7" xfId="379"/>
    <cellStyle name="xl42 8" xfId="237"/>
    <cellStyle name="xl42 9" xfId="1487"/>
    <cellStyle name="xl43" xfId="58"/>
    <cellStyle name="xl43 2" xfId="748"/>
    <cellStyle name="xl43 3" xfId="947"/>
    <cellStyle name="xl43 3 2" xfId="1927"/>
    <cellStyle name="xl43 4" xfId="1129"/>
    <cellStyle name="xl43 4 2" xfId="2288"/>
    <cellStyle name="xl43 5" xfId="1311"/>
    <cellStyle name="xl43 5 2" xfId="2111"/>
    <cellStyle name="xl43 6" xfId="436"/>
    <cellStyle name="xl43 7" xfId="244"/>
    <cellStyle name="xl43 8" xfId="1494"/>
    <cellStyle name="xl44" xfId="40"/>
    <cellStyle name="xl44 2" xfId="590"/>
    <cellStyle name="xl44 2 2" xfId="1736"/>
    <cellStyle name="xl44 2 2 2" xfId="2403"/>
    <cellStyle name="xl44 3" xfId="742"/>
    <cellStyle name="xl44 4" xfId="929"/>
    <cellStyle name="xl44 4 2" xfId="1909"/>
    <cellStyle name="xl44 5" xfId="1111"/>
    <cellStyle name="xl44 5 2" xfId="2275"/>
    <cellStyle name="xl44 6" xfId="1293"/>
    <cellStyle name="xl44 6 2" xfId="2093"/>
    <cellStyle name="xl44 7" xfId="423"/>
    <cellStyle name="xl44 8" xfId="226"/>
    <cellStyle name="xl44 8 2" xfId="1634"/>
    <cellStyle name="xl44 9" xfId="1476"/>
    <cellStyle name="xl45" xfId="41"/>
    <cellStyle name="xl45 2" xfId="591"/>
    <cellStyle name="xl45 2 2" xfId="1737"/>
    <cellStyle name="xl45 3" xfId="739"/>
    <cellStyle name="xl45 4" xfId="930"/>
    <cellStyle name="xl45 4 2" xfId="1910"/>
    <cellStyle name="xl45 5" xfId="1112"/>
    <cellStyle name="xl45 5 2" xfId="2279"/>
    <cellStyle name="xl45 6" xfId="1294"/>
    <cellStyle name="xl45 6 2" xfId="2094"/>
    <cellStyle name="xl45 7" xfId="427"/>
    <cellStyle name="xl45 8" xfId="227"/>
    <cellStyle name="xl45 8 2" xfId="1635"/>
    <cellStyle name="xl45 9" xfId="1477"/>
    <cellStyle name="xl46" xfId="45"/>
    <cellStyle name="xl46 2" xfId="595"/>
    <cellStyle name="xl46 2 2" xfId="1738"/>
    <cellStyle name="xl46 3" xfId="592"/>
    <cellStyle name="xl46 4" xfId="934"/>
    <cellStyle name="xl46 4 2" xfId="1914"/>
    <cellStyle name="xl46 5" xfId="1116"/>
    <cellStyle name="xl46 5 2" xfId="2292"/>
    <cellStyle name="xl46 6" xfId="1298"/>
    <cellStyle name="xl46 6 2" xfId="2098"/>
    <cellStyle name="xl46 7" xfId="440"/>
    <cellStyle name="xl46 8" xfId="231"/>
    <cellStyle name="xl46 8 2" xfId="1642"/>
    <cellStyle name="xl46 9" xfId="1481"/>
    <cellStyle name="xl47" xfId="62"/>
    <cellStyle name="xl47 2" xfId="612"/>
    <cellStyle name="xl47 2 2" xfId="1749"/>
    <cellStyle name="xl47 3" xfId="751"/>
    <cellStyle name="xl47 4" xfId="951"/>
    <cellStyle name="xl47 4 2" xfId="1931"/>
    <cellStyle name="xl47 5" xfId="1133"/>
    <cellStyle name="xl47 5 2" xfId="2241"/>
    <cellStyle name="xl47 6" xfId="1315"/>
    <cellStyle name="xl47 6 2" xfId="2115"/>
    <cellStyle name="xl47 7" xfId="389"/>
    <cellStyle name="xl47 8" xfId="248"/>
    <cellStyle name="xl47 9" xfId="1498"/>
    <cellStyle name="xl48" xfId="5"/>
    <cellStyle name="xl48 2" xfId="555"/>
    <cellStyle name="xl48 3" xfId="779"/>
    <cellStyle name="xl48 3 2" xfId="1829"/>
    <cellStyle name="xl48 4" xfId="894"/>
    <cellStyle name="xl48 4 2" xfId="1874"/>
    <cellStyle name="xl48 5" xfId="1076"/>
    <cellStyle name="xl48 5 2" xfId="2258"/>
    <cellStyle name="xl48 6" xfId="1258"/>
    <cellStyle name="xl48 6 2" xfId="2058"/>
    <cellStyle name="xl48 7" xfId="406"/>
    <cellStyle name="xl48 8" xfId="191"/>
    <cellStyle name="xl48 8 2" xfId="1624"/>
    <cellStyle name="xl48 9" xfId="1441"/>
    <cellStyle name="xl49" xfId="23"/>
    <cellStyle name="xl49 2" xfId="573"/>
    <cellStyle name="xl49 2 2" xfId="1724"/>
    <cellStyle name="xl49 3" xfId="761"/>
    <cellStyle name="xl49 4" xfId="912"/>
    <cellStyle name="xl49 4 2" xfId="1892"/>
    <cellStyle name="xl49 5" xfId="1094"/>
    <cellStyle name="xl49 5 2" xfId="2264"/>
    <cellStyle name="xl49 6" xfId="1276"/>
    <cellStyle name="xl49 6 2" xfId="2076"/>
    <cellStyle name="xl49 7" xfId="412"/>
    <cellStyle name="xl49 8" xfId="209"/>
    <cellStyle name="xl49 8 2" xfId="1629"/>
    <cellStyle name="xl49 9" xfId="1459"/>
    <cellStyle name="xl50" xfId="29"/>
    <cellStyle name="xl50 2" xfId="579"/>
    <cellStyle name="xl50 2 2" xfId="1729"/>
    <cellStyle name="xl50 3" xfId="759"/>
    <cellStyle name="xl50 4" xfId="918"/>
    <cellStyle name="xl50 4 2" xfId="1898"/>
    <cellStyle name="xl50 5" xfId="1100"/>
    <cellStyle name="xl50 5 2" xfId="2266"/>
    <cellStyle name="xl50 6" xfId="1282"/>
    <cellStyle name="xl50 6 2" xfId="2082"/>
    <cellStyle name="xl50 7" xfId="414"/>
    <cellStyle name="xl50 8" xfId="215"/>
    <cellStyle name="xl50 8 2" xfId="1631"/>
    <cellStyle name="xl50 9" xfId="1465"/>
    <cellStyle name="xl51" xfId="31"/>
    <cellStyle name="xl51 2" xfId="581"/>
    <cellStyle name="xl51 2 2" xfId="1731"/>
    <cellStyle name="xl51 3" xfId="746"/>
    <cellStyle name="xl51 4" xfId="920"/>
    <cellStyle name="xl51 4 2" xfId="1900"/>
    <cellStyle name="xl51 5" xfId="1102"/>
    <cellStyle name="xl51 5 2" xfId="2247"/>
    <cellStyle name="xl51 6" xfId="1284"/>
    <cellStyle name="xl51 6 2" xfId="2084"/>
    <cellStyle name="xl51 7" xfId="395"/>
    <cellStyle name="xl51 8" xfId="217"/>
    <cellStyle name="xl51 9" xfId="1467"/>
    <cellStyle name="xl52" xfId="12"/>
    <cellStyle name="xl52 10" xfId="1448"/>
    <cellStyle name="xl52 2" xfId="400"/>
    <cellStyle name="xl52 2 2" xfId="2252"/>
    <cellStyle name="xl52 3" xfId="562"/>
    <cellStyle name="xl52 4" xfId="788"/>
    <cellStyle name="xl52 4 2" xfId="1837"/>
    <cellStyle name="xl52 5" xfId="901"/>
    <cellStyle name="xl52 5 2" xfId="1881"/>
    <cellStyle name="xl52 6" xfId="1083"/>
    <cellStyle name="xl52 7" xfId="1265"/>
    <cellStyle name="xl52 7 2" xfId="2065"/>
    <cellStyle name="xl52 8" xfId="380"/>
    <cellStyle name="xl52 9" xfId="198"/>
    <cellStyle name="xl53" xfId="17"/>
    <cellStyle name="xl53 2" xfId="567"/>
    <cellStyle name="xl53 3" xfId="782"/>
    <cellStyle name="xl53 3 2" xfId="1832"/>
    <cellStyle name="xl53 4" xfId="906"/>
    <cellStyle name="xl53 4 2" xfId="1886"/>
    <cellStyle name="xl53 5" xfId="1088"/>
    <cellStyle name="xl53 5 2" xfId="2259"/>
    <cellStyle name="xl53 6" xfId="1270"/>
    <cellStyle name="xl53 6 2" xfId="2070"/>
    <cellStyle name="xl53 7" xfId="407"/>
    <cellStyle name="xl53 8" xfId="203"/>
    <cellStyle name="xl53 8 2" xfId="1625"/>
    <cellStyle name="xl53 9" xfId="1453"/>
    <cellStyle name="xl54" xfId="24"/>
    <cellStyle name="xl54 2" xfId="574"/>
    <cellStyle name="xl54 2 2" xfId="1725"/>
    <cellStyle name="xl54 3" xfId="760"/>
    <cellStyle name="xl54 4" xfId="913"/>
    <cellStyle name="xl54 4 2" xfId="1893"/>
    <cellStyle name="xl54 5" xfId="1095"/>
    <cellStyle name="xl54 5 2" xfId="2242"/>
    <cellStyle name="xl54 6" xfId="1277"/>
    <cellStyle name="xl54 6 2" xfId="2077"/>
    <cellStyle name="xl54 7" xfId="390"/>
    <cellStyle name="xl54 8" xfId="210"/>
    <cellStyle name="xl54 9" xfId="1460"/>
    <cellStyle name="xl55" xfId="6"/>
    <cellStyle name="xl55 2" xfId="556"/>
    <cellStyle name="xl55 3" xfId="777"/>
    <cellStyle name="xl55 3 2" xfId="1828"/>
    <cellStyle name="xl55 4" xfId="895"/>
    <cellStyle name="xl55 4 2" xfId="1875"/>
    <cellStyle name="xl55 5" xfId="1077"/>
    <cellStyle name="xl55 5 2" xfId="2273"/>
    <cellStyle name="xl55 6" xfId="1259"/>
    <cellStyle name="xl55 6 2" xfId="2059"/>
    <cellStyle name="xl55 7" xfId="421"/>
    <cellStyle name="xl55 8" xfId="192"/>
    <cellStyle name="xl55 9" xfId="1442"/>
    <cellStyle name="xl56" xfId="37"/>
    <cellStyle name="xl56 2" xfId="587"/>
    <cellStyle name="xl56 3" xfId="566"/>
    <cellStyle name="xl56 3 2" xfId="1722"/>
    <cellStyle name="xl56 4" xfId="926"/>
    <cellStyle name="xl56 4 2" xfId="1906"/>
    <cellStyle name="xl56 5" xfId="1108"/>
    <cellStyle name="xl56 5 2" xfId="2248"/>
    <cellStyle name="xl56 6" xfId="1290"/>
    <cellStyle name="xl56 6 2" xfId="2090"/>
    <cellStyle name="xl56 7" xfId="396"/>
    <cellStyle name="xl56 8" xfId="223"/>
    <cellStyle name="xl56 8 2" xfId="1622"/>
    <cellStyle name="xl56 9" xfId="1473"/>
    <cellStyle name="xl57" xfId="13"/>
    <cellStyle name="xl57 2" xfId="563"/>
    <cellStyle name="xl57 2 2" xfId="1721"/>
    <cellStyle name="xl57 3" xfId="783"/>
    <cellStyle name="xl57 4" xfId="902"/>
    <cellStyle name="xl57 4 2" xfId="1882"/>
    <cellStyle name="xl57 5" xfId="1084"/>
    <cellStyle name="xl57 5 2" xfId="2253"/>
    <cellStyle name="xl57 6" xfId="1266"/>
    <cellStyle name="xl57 6 2" xfId="2066"/>
    <cellStyle name="xl57 7" xfId="401"/>
    <cellStyle name="xl57 8" xfId="199"/>
    <cellStyle name="xl57 9" xfId="1449"/>
    <cellStyle name="xl58" xfId="18"/>
    <cellStyle name="xl58 2" xfId="568"/>
    <cellStyle name="xl58 3" xfId="780"/>
    <cellStyle name="xl58 3 2" xfId="1830"/>
    <cellStyle name="xl58 4" xfId="907"/>
    <cellStyle name="xl58 4 2" xfId="1887"/>
    <cellStyle name="xl58 5" xfId="1089"/>
    <cellStyle name="xl58 5 2" xfId="2260"/>
    <cellStyle name="xl58 6" xfId="1271"/>
    <cellStyle name="xl58 6 2" xfId="2071"/>
    <cellStyle name="xl58 7" xfId="408"/>
    <cellStyle name="xl58 8" xfId="204"/>
    <cellStyle name="xl58 8 2" xfId="1626"/>
    <cellStyle name="xl58 9" xfId="1454"/>
    <cellStyle name="xl59" xfId="25"/>
    <cellStyle name="xl59 2" xfId="575"/>
    <cellStyle name="xl59 2 2" xfId="1726"/>
    <cellStyle name="xl59 3" xfId="755"/>
    <cellStyle name="xl59 4" xfId="914"/>
    <cellStyle name="xl59 4 2" xfId="1894"/>
    <cellStyle name="xl59 5" xfId="1096"/>
    <cellStyle name="xl59 5 2" xfId="2263"/>
    <cellStyle name="xl59 6" xfId="1278"/>
    <cellStyle name="xl59 6 2" xfId="2078"/>
    <cellStyle name="xl59 7" xfId="411"/>
    <cellStyle name="xl59 8" xfId="211"/>
    <cellStyle name="xl59 8 2" xfId="1628"/>
    <cellStyle name="xl59 9" xfId="1461"/>
    <cellStyle name="xl60" xfId="28"/>
    <cellStyle name="xl60 2" xfId="578"/>
    <cellStyle name="xl60 2 2" xfId="1728"/>
    <cellStyle name="xl60 3" xfId="766"/>
    <cellStyle name="xl60 4" xfId="917"/>
    <cellStyle name="xl60 4 2" xfId="1897"/>
    <cellStyle name="xl60 5" xfId="1099"/>
    <cellStyle name="xl60 5 2" xfId="2265"/>
    <cellStyle name="xl60 6" xfId="1281"/>
    <cellStyle name="xl60 6 2" xfId="2081"/>
    <cellStyle name="xl60 7" xfId="413"/>
    <cellStyle name="xl60 8" xfId="214"/>
    <cellStyle name="xl60 8 2" xfId="1630"/>
    <cellStyle name="xl60 9" xfId="1464"/>
    <cellStyle name="xl61" xfId="30"/>
    <cellStyle name="xl61 2" xfId="580"/>
    <cellStyle name="xl61 2 2" xfId="1730"/>
    <cellStyle name="xl61 3" xfId="754"/>
    <cellStyle name="xl61 4" xfId="919"/>
    <cellStyle name="xl61 4 2" xfId="1899"/>
    <cellStyle name="xl61 5" xfId="1101"/>
    <cellStyle name="xl61 5 2" xfId="2267"/>
    <cellStyle name="xl61 6" xfId="1283"/>
    <cellStyle name="xl61 6 2" xfId="2083"/>
    <cellStyle name="xl61 7" xfId="415"/>
    <cellStyle name="xl61 8" xfId="216"/>
    <cellStyle name="xl61 8 2" xfId="1632"/>
    <cellStyle name="xl61 9" xfId="1466"/>
    <cellStyle name="xl62" xfId="32"/>
    <cellStyle name="xl62 2" xfId="582"/>
    <cellStyle name="xl62 2 2" xfId="1732"/>
    <cellStyle name="xl62 3" xfId="732"/>
    <cellStyle name="xl62 4" xfId="921"/>
    <cellStyle name="xl62 4 2" xfId="1901"/>
    <cellStyle name="xl62 5" xfId="1103"/>
    <cellStyle name="xl62 5 2" xfId="2270"/>
    <cellStyle name="xl62 6" xfId="1285"/>
    <cellStyle name="xl62 6 2" xfId="2085"/>
    <cellStyle name="xl62 7" xfId="418"/>
    <cellStyle name="xl62 8" xfId="218"/>
    <cellStyle name="xl62 8 2" xfId="1633"/>
    <cellStyle name="xl62 9" xfId="1468"/>
    <cellStyle name="xl63" xfId="35"/>
    <cellStyle name="xl63 10" xfId="1471"/>
    <cellStyle name="xl63 2" xfId="419"/>
    <cellStyle name="xl63 2 2" xfId="1718"/>
    <cellStyle name="xl63 2 2 2" xfId="2271"/>
    <cellStyle name="xl63 3" xfId="585"/>
    <cellStyle name="xl63 3 2" xfId="1733"/>
    <cellStyle name="xl63 4" xfId="753"/>
    <cellStyle name="xl63 5" xfId="924"/>
    <cellStyle name="xl63 5 2" xfId="1904"/>
    <cellStyle name="xl63 6" xfId="1106"/>
    <cellStyle name="xl63 7" xfId="1288"/>
    <cellStyle name="xl63 7 2" xfId="2088"/>
    <cellStyle name="xl63 8" xfId="381"/>
    <cellStyle name="xl63 9" xfId="221"/>
    <cellStyle name="xl64" xfId="36"/>
    <cellStyle name="xl64 2" xfId="586"/>
    <cellStyle name="xl64 2 2" xfId="1734"/>
    <cellStyle name="xl64 3" xfId="588"/>
    <cellStyle name="xl64 4" xfId="925"/>
    <cellStyle name="xl64 4 2" xfId="1905"/>
    <cellStyle name="xl64 5" xfId="1107"/>
    <cellStyle name="xl64 5 2" xfId="2243"/>
    <cellStyle name="xl64 6" xfId="1289"/>
    <cellStyle name="xl64 6 2" xfId="2089"/>
    <cellStyle name="xl64 7" xfId="391"/>
    <cellStyle name="xl64 8" xfId="222"/>
    <cellStyle name="xl64 9" xfId="1472"/>
    <cellStyle name="xl65" xfId="7"/>
    <cellStyle name="xl65 2" xfId="557"/>
    <cellStyle name="xl65 3" xfId="785"/>
    <cellStyle name="xl65 3 2" xfId="1834"/>
    <cellStyle name="xl65 4" xfId="896"/>
    <cellStyle name="xl65 4 2" xfId="1876"/>
    <cellStyle name="xl65 5" xfId="1078"/>
    <cellStyle name="xl65 5 2" xfId="2249"/>
    <cellStyle name="xl65 6" xfId="1260"/>
    <cellStyle name="xl65 6 2" xfId="2060"/>
    <cellStyle name="xl65 7" xfId="397"/>
    <cellStyle name="xl65 8" xfId="193"/>
    <cellStyle name="xl65 9" xfId="1443"/>
    <cellStyle name="xl66" xfId="14"/>
    <cellStyle name="xl66 2" xfId="564"/>
    <cellStyle name="xl66 3" xfId="781"/>
    <cellStyle name="xl66 3 2" xfId="1831"/>
    <cellStyle name="xl66 4" xfId="903"/>
    <cellStyle name="xl66 4 2" xfId="1883"/>
    <cellStyle name="xl66 5" xfId="1085"/>
    <cellStyle name="xl66 5 2" xfId="2254"/>
    <cellStyle name="xl66 6" xfId="1267"/>
    <cellStyle name="xl66 6 2" xfId="2067"/>
    <cellStyle name="xl66 7" xfId="402"/>
    <cellStyle name="xl66 8" xfId="200"/>
    <cellStyle name="xl66 9" xfId="1450"/>
    <cellStyle name="xl67" xfId="19"/>
    <cellStyle name="xl67 2" xfId="569"/>
    <cellStyle name="xl67 3" xfId="774"/>
    <cellStyle name="xl67 3 2" xfId="1825"/>
    <cellStyle name="xl67 4" xfId="908"/>
    <cellStyle name="xl67 4 2" xfId="1888"/>
    <cellStyle name="xl67 5" xfId="1090"/>
    <cellStyle name="xl67 5 2" xfId="2280"/>
    <cellStyle name="xl67 6" xfId="1272"/>
    <cellStyle name="xl67 6 2" xfId="2072"/>
    <cellStyle name="xl67 7" xfId="428"/>
    <cellStyle name="xl67 8" xfId="205"/>
    <cellStyle name="xl67 8 2" xfId="1636"/>
    <cellStyle name="xl67 9" xfId="1455"/>
    <cellStyle name="xl68" xfId="46"/>
    <cellStyle name="xl68 2" xfId="596"/>
    <cellStyle name="xl68 2 2" xfId="1739"/>
    <cellStyle name="xl68 3" xfId="583"/>
    <cellStyle name="xl68 4" xfId="935"/>
    <cellStyle name="xl68 4 2" xfId="1915"/>
    <cellStyle name="xl68 5" xfId="1117"/>
    <cellStyle name="xl68 5 2" xfId="2285"/>
    <cellStyle name="xl68 6" xfId="1299"/>
    <cellStyle name="xl68 6 2" xfId="2099"/>
    <cellStyle name="xl68 7" xfId="433"/>
    <cellStyle name="xl68 8" xfId="232"/>
    <cellStyle name="xl68 8 2" xfId="1638"/>
    <cellStyle name="xl68 9" xfId="1482"/>
    <cellStyle name="xl69" xfId="9"/>
    <cellStyle name="xl69 2" xfId="559"/>
    <cellStyle name="xl69 3" xfId="773"/>
    <cellStyle name="xl69 3 2" xfId="1824"/>
    <cellStyle name="xl69 4" xfId="898"/>
    <cellStyle name="xl69 4 2" xfId="1878"/>
    <cellStyle name="xl69 5" xfId="1080"/>
    <cellStyle name="xl69 5 2" xfId="2281"/>
    <cellStyle name="xl69 6" xfId="1262"/>
    <cellStyle name="xl69 6 2" xfId="2062"/>
    <cellStyle name="xl69 7" xfId="429"/>
    <cellStyle name="xl69 8" xfId="195"/>
    <cellStyle name="xl69 8 2" xfId="1637"/>
    <cellStyle name="xl69 9" xfId="1445"/>
    <cellStyle name="xl70" xfId="20"/>
    <cellStyle name="xl70 2" xfId="570"/>
    <cellStyle name="xl70 3" xfId="772"/>
    <cellStyle name="xl70 3 2" xfId="1823"/>
    <cellStyle name="xl70 4" xfId="909"/>
    <cellStyle name="xl70 4 2" xfId="1889"/>
    <cellStyle name="xl70 5" xfId="1091"/>
    <cellStyle name="xl70 5 2" xfId="2286"/>
    <cellStyle name="xl70 6" xfId="1273"/>
    <cellStyle name="xl70 6 2" xfId="2073"/>
    <cellStyle name="xl70 7" xfId="434"/>
    <cellStyle name="xl70 8" xfId="206"/>
    <cellStyle name="xl70 8 2" xfId="1639"/>
    <cellStyle name="xl70 9" xfId="1456"/>
    <cellStyle name="xl71" xfId="27"/>
    <cellStyle name="xl71 2" xfId="577"/>
    <cellStyle name="xl71 2 2" xfId="1727"/>
    <cellStyle name="xl71 3" xfId="768"/>
    <cellStyle name="xl71 4" xfId="916"/>
    <cellStyle name="xl71 4 2" xfId="1896"/>
    <cellStyle name="xl71 5" xfId="1098"/>
    <cellStyle name="xl71 5 2" xfId="2289"/>
    <cellStyle name="xl71 6" xfId="1280"/>
    <cellStyle name="xl71 6 2" xfId="2080"/>
    <cellStyle name="xl71 7" xfId="437"/>
    <cellStyle name="xl71 8" xfId="213"/>
    <cellStyle name="xl71 8 2" xfId="1640"/>
    <cellStyle name="xl71 9" xfId="1463"/>
    <cellStyle name="xl72" xfId="39"/>
    <cellStyle name="xl72 2" xfId="589"/>
    <cellStyle name="xl72 2 2" xfId="1735"/>
    <cellStyle name="xl72 3" xfId="743"/>
    <cellStyle name="xl72 4" xfId="928"/>
    <cellStyle name="xl72 4 2" xfId="1908"/>
    <cellStyle name="xl72 5" xfId="1110"/>
    <cellStyle name="xl72 5 2" xfId="2291"/>
    <cellStyle name="xl72 6" xfId="1292"/>
    <cellStyle name="xl72 6 2" xfId="2092"/>
    <cellStyle name="xl72 7" xfId="439"/>
    <cellStyle name="xl72 8" xfId="225"/>
    <cellStyle name="xl72 8 2" xfId="1641"/>
    <cellStyle name="xl72 9" xfId="1475"/>
    <cellStyle name="xl73" xfId="47"/>
    <cellStyle name="xl73 2" xfId="597"/>
    <cellStyle name="xl73 2 2" xfId="1740"/>
    <cellStyle name="xl73 3" xfId="744"/>
    <cellStyle name="xl73 4" xfId="936"/>
    <cellStyle name="xl73 4 2" xfId="1916"/>
    <cellStyle name="xl73 5" xfId="1118"/>
    <cellStyle name="xl73 5 2" xfId="2245"/>
    <cellStyle name="xl73 6" xfId="1300"/>
    <cellStyle name="xl73 6 2" xfId="2100"/>
    <cellStyle name="xl73 7" xfId="393"/>
    <cellStyle name="xl73 8" xfId="233"/>
    <cellStyle name="xl73 9" xfId="1483"/>
    <cellStyle name="xl74" xfId="52"/>
    <cellStyle name="xl74 2" xfId="602"/>
    <cellStyle name="xl74 2 2" xfId="1742"/>
    <cellStyle name="xl74 3" xfId="734"/>
    <cellStyle name="xl74 4" xfId="941"/>
    <cellStyle name="xl74 4 2" xfId="1921"/>
    <cellStyle name="xl74 5" xfId="1123"/>
    <cellStyle name="xl74 5 2" xfId="2255"/>
    <cellStyle name="xl74 6" xfId="1305"/>
    <cellStyle name="xl74 6 2" xfId="2105"/>
    <cellStyle name="xl74 7" xfId="403"/>
    <cellStyle name="xl74 8" xfId="238"/>
    <cellStyle name="xl74 9" xfId="1488"/>
    <cellStyle name="xl75" xfId="59"/>
    <cellStyle name="xl75 2" xfId="609"/>
    <cellStyle name="xl75 2 2" xfId="1747"/>
    <cellStyle name="xl75 3" xfId="747"/>
    <cellStyle name="xl75 4" xfId="948"/>
    <cellStyle name="xl75 4 2" xfId="1928"/>
    <cellStyle name="xl75 5" xfId="1130"/>
    <cellStyle name="xl75 5 2" xfId="2262"/>
    <cellStyle name="xl75 6" xfId="1312"/>
    <cellStyle name="xl75 6 2" xfId="2112"/>
    <cellStyle name="xl75 7" xfId="410"/>
    <cellStyle name="xl75 8" xfId="245"/>
    <cellStyle name="xl75 8 2" xfId="1627"/>
    <cellStyle name="xl75 9" xfId="1495"/>
    <cellStyle name="xl76" xfId="61"/>
    <cellStyle name="xl76 2" xfId="611"/>
    <cellStyle name="xl76 2 2" xfId="1748"/>
    <cellStyle name="xl76 3" xfId="758"/>
    <cellStyle name="xl76 4" xfId="950"/>
    <cellStyle name="xl76 4 2" xfId="1930"/>
    <cellStyle name="xl76 5" xfId="1132"/>
    <cellStyle name="xl76 5 2" xfId="2256"/>
    <cellStyle name="xl76 6" xfId="1314"/>
    <cellStyle name="xl76 6 2" xfId="2114"/>
    <cellStyle name="xl76 7" xfId="404"/>
    <cellStyle name="xl76 8" xfId="247"/>
    <cellStyle name="xl76 8 2" xfId="1623"/>
    <cellStyle name="xl76 9" xfId="1497"/>
    <cellStyle name="xl77" xfId="21"/>
    <cellStyle name="xl77 2" xfId="571"/>
    <cellStyle name="xl77 2 2" xfId="1723"/>
    <cellStyle name="xl77 3" xfId="770"/>
    <cellStyle name="xl77 4" xfId="910"/>
    <cellStyle name="xl77 4 2" xfId="1890"/>
    <cellStyle name="xl77 5" xfId="1092"/>
    <cellStyle name="xl77 5 2" xfId="2293"/>
    <cellStyle name="xl77 6" xfId="1274"/>
    <cellStyle name="xl77 6 2" xfId="2074"/>
    <cellStyle name="xl77 7" xfId="441"/>
    <cellStyle name="xl77 8" xfId="207"/>
    <cellStyle name="xl77 8 2" xfId="1643"/>
    <cellStyle name="xl77 9" xfId="1457"/>
    <cellStyle name="xl78" xfId="48"/>
    <cellStyle name="xl78 2" xfId="598"/>
    <cellStyle name="xl78 2 2" xfId="1741"/>
    <cellStyle name="xl78 3" xfId="594"/>
    <cellStyle name="xl78 4" xfId="937"/>
    <cellStyle name="xl78 4 2" xfId="1917"/>
    <cellStyle name="xl78 5" xfId="1119"/>
    <cellStyle name="xl78 5 2" xfId="2296"/>
    <cellStyle name="xl78 6" xfId="1301"/>
    <cellStyle name="xl78 6 2" xfId="2101"/>
    <cellStyle name="xl78 7" xfId="444"/>
    <cellStyle name="xl78 8" xfId="234"/>
    <cellStyle name="xl78 8 2" xfId="1646"/>
    <cellStyle name="xl78 9" xfId="1484"/>
    <cellStyle name="xl79" xfId="53"/>
    <cellStyle name="xl79 2" xfId="603"/>
    <cellStyle name="xl79 2 2" xfId="1743"/>
    <cellStyle name="xl79 3" xfId="735"/>
    <cellStyle name="xl79 4" xfId="942"/>
    <cellStyle name="xl79 4 2" xfId="1922"/>
    <cellStyle name="xl79 5" xfId="1124"/>
    <cellStyle name="xl79 5 2" xfId="2300"/>
    <cellStyle name="xl79 6" xfId="1306"/>
    <cellStyle name="xl79 6 2" xfId="2106"/>
    <cellStyle name="xl79 7" xfId="448"/>
    <cellStyle name="xl79 8" xfId="239"/>
    <cellStyle name="xl79 8 2" xfId="1649"/>
    <cellStyle name="xl79 9" xfId="1489"/>
    <cellStyle name="xl80" xfId="54"/>
    <cellStyle name="xl80 2" xfId="604"/>
    <cellStyle name="xl80 2 2" xfId="1744"/>
    <cellStyle name="xl80 3" xfId="565"/>
    <cellStyle name="xl80 4" xfId="943"/>
    <cellStyle name="xl80 4 2" xfId="1923"/>
    <cellStyle name="xl80 5" xfId="1125"/>
    <cellStyle name="xl80 5 2" xfId="2307"/>
    <cellStyle name="xl80 6" xfId="1307"/>
    <cellStyle name="xl80 6 2" xfId="2107"/>
    <cellStyle name="xl80 7" xfId="455"/>
    <cellStyle name="xl80 8" xfId="240"/>
    <cellStyle name="xl80 8 2" xfId="1656"/>
    <cellStyle name="xl80 9" xfId="1490"/>
    <cellStyle name="xl81" xfId="55"/>
    <cellStyle name="xl81 2" xfId="605"/>
    <cellStyle name="xl81 2 2" xfId="1745"/>
    <cellStyle name="xl81 3" xfId="601"/>
    <cellStyle name="xl81 4" xfId="944"/>
    <cellStyle name="xl81 4 2" xfId="1924"/>
    <cellStyle name="xl81 5" xfId="1126"/>
    <cellStyle name="xl81 5 2" xfId="2309"/>
    <cellStyle name="xl81 6" xfId="1308"/>
    <cellStyle name="xl81 6 2" xfId="2108"/>
    <cellStyle name="xl81 7" xfId="457"/>
    <cellStyle name="xl81 8" xfId="241"/>
    <cellStyle name="xl81 9" xfId="1491"/>
    <cellStyle name="xl82" xfId="63"/>
    <cellStyle name="xl82 2" xfId="613"/>
    <cellStyle name="xl82 2 2" xfId="1750"/>
    <cellStyle name="xl82 3" xfId="737"/>
    <cellStyle name="xl82 4" xfId="952"/>
    <cellStyle name="xl82 4 2" xfId="1932"/>
    <cellStyle name="xl82 5" xfId="1134"/>
    <cellStyle name="xl82 5 2" xfId="2294"/>
    <cellStyle name="xl82 6" xfId="1316"/>
    <cellStyle name="xl82 6 2" xfId="2116"/>
    <cellStyle name="xl82 7" xfId="442"/>
    <cellStyle name="xl82 8" xfId="249"/>
    <cellStyle name="xl82 8 2" xfId="1644"/>
    <cellStyle name="xl82 9" xfId="1499"/>
    <cellStyle name="xl83" xfId="65"/>
    <cellStyle name="xl83 2" xfId="615"/>
    <cellStyle name="xl83 2 2" xfId="1752"/>
    <cellStyle name="xl83 3" xfId="767"/>
    <cellStyle name="xl83 4" xfId="954"/>
    <cellStyle name="xl83 4 2" xfId="1934"/>
    <cellStyle name="xl83 5" xfId="1136"/>
    <cellStyle name="xl83 5 2" xfId="2305"/>
    <cellStyle name="xl83 6" xfId="1318"/>
    <cellStyle name="xl83 6 2" xfId="2118"/>
    <cellStyle name="xl83 7" xfId="453"/>
    <cellStyle name="xl83 8" xfId="251"/>
    <cellStyle name="xl83 8 2" xfId="1654"/>
    <cellStyle name="xl83 9" xfId="1501"/>
    <cellStyle name="xl84" xfId="68"/>
    <cellStyle name="xl84 2" xfId="618"/>
    <cellStyle name="xl84 2 2" xfId="1755"/>
    <cellStyle name="xl84 3" xfId="750"/>
    <cellStyle name="xl84 4" xfId="957"/>
    <cellStyle name="xl84 4 2" xfId="1937"/>
    <cellStyle name="xl84 5" xfId="1139"/>
    <cellStyle name="xl84 5 2" xfId="2308"/>
    <cellStyle name="xl84 6" xfId="1321"/>
    <cellStyle name="xl84 6 2" xfId="2121"/>
    <cellStyle name="xl84 7" xfId="456"/>
    <cellStyle name="xl84 8" xfId="254"/>
    <cellStyle name="xl84 8 2" xfId="1657"/>
    <cellStyle name="xl84 9" xfId="1504"/>
    <cellStyle name="xl85" xfId="75"/>
    <cellStyle name="xl85 2" xfId="625"/>
    <cellStyle name="xl85 2 2" xfId="1762"/>
    <cellStyle name="xl85 3" xfId="745"/>
    <cellStyle name="xl85 4" xfId="964"/>
    <cellStyle name="xl85 4 2" xfId="1944"/>
    <cellStyle name="xl85 5" xfId="1146"/>
    <cellStyle name="xl85 5 2" xfId="2310"/>
    <cellStyle name="xl85 6" xfId="1328"/>
    <cellStyle name="xl85 6 2" xfId="2128"/>
    <cellStyle name="xl85 7" xfId="458"/>
    <cellStyle name="xl85 8" xfId="261"/>
    <cellStyle name="xl85 8 2" xfId="1658"/>
    <cellStyle name="xl85 9" xfId="1511"/>
    <cellStyle name="xl86" xfId="77"/>
    <cellStyle name="xl86 2" xfId="627"/>
    <cellStyle name="xl86 3" xfId="607"/>
    <cellStyle name="xl86 3 2" xfId="1746"/>
    <cellStyle name="xl86 4" xfId="966"/>
    <cellStyle name="xl86 4 2" xfId="1946"/>
    <cellStyle name="xl86 5" xfId="1148"/>
    <cellStyle name="xl86 5 2" xfId="2315"/>
    <cellStyle name="xl86 6" xfId="1330"/>
    <cellStyle name="xl86 6 2" xfId="2130"/>
    <cellStyle name="xl86 7" xfId="463"/>
    <cellStyle name="xl86 8" xfId="263"/>
    <cellStyle name="xl86 9" xfId="1513"/>
    <cellStyle name="xl87" xfId="64"/>
    <cellStyle name="xl87 2" xfId="614"/>
    <cellStyle name="xl87 2 2" xfId="1751"/>
    <cellStyle name="xl87 3" xfId="741"/>
    <cellStyle name="xl87 4" xfId="953"/>
    <cellStyle name="xl87 4 2" xfId="1933"/>
    <cellStyle name="xl87 5" xfId="1135"/>
    <cellStyle name="xl87 5 2" xfId="2295"/>
    <cellStyle name="xl87 6" xfId="1317"/>
    <cellStyle name="xl87 6 2" xfId="2117"/>
    <cellStyle name="xl87 7" xfId="443"/>
    <cellStyle name="xl87 8" xfId="250"/>
    <cellStyle name="xl87 8 2" xfId="1645"/>
    <cellStyle name="xl87 9" xfId="1500"/>
    <cellStyle name="xl88" xfId="73"/>
    <cellStyle name="xl88 2" xfId="623"/>
    <cellStyle name="xl88 2 2" xfId="1760"/>
    <cellStyle name="xl88 3" xfId="756"/>
    <cellStyle name="xl88 4" xfId="962"/>
    <cellStyle name="xl88 4 2" xfId="1942"/>
    <cellStyle name="xl88 5" xfId="1144"/>
    <cellStyle name="xl88 5 2" xfId="2301"/>
    <cellStyle name="xl88 6" xfId="1326"/>
    <cellStyle name="xl88 6 2" xfId="2126"/>
    <cellStyle name="xl88 7" xfId="449"/>
    <cellStyle name="xl88 8" xfId="259"/>
    <cellStyle name="xl88 8 2" xfId="1650"/>
    <cellStyle name="xl88 9" xfId="1509"/>
    <cellStyle name="xl89" xfId="76"/>
    <cellStyle name="xl89 2" xfId="626"/>
    <cellStyle name="xl89 2 2" xfId="1763"/>
    <cellStyle name="xl89 3" xfId="584"/>
    <cellStyle name="xl89 4" xfId="965"/>
    <cellStyle name="xl89 4 2" xfId="1945"/>
    <cellStyle name="xl89 5" xfId="1147"/>
    <cellStyle name="xl89 5 2" xfId="2311"/>
    <cellStyle name="xl89 6" xfId="1329"/>
    <cellStyle name="xl89 6 2" xfId="2129"/>
    <cellStyle name="xl89 7" xfId="459"/>
    <cellStyle name="xl89 8" xfId="262"/>
    <cellStyle name="xl89 8 2" xfId="1659"/>
    <cellStyle name="xl89 9" xfId="1512"/>
    <cellStyle name="xl90" xfId="78"/>
    <cellStyle name="xl90 2" xfId="628"/>
    <cellStyle name="xl90 2 2" xfId="1764"/>
    <cellStyle name="xl90 3" xfId="572"/>
    <cellStyle name="xl90 4" xfId="967"/>
    <cellStyle name="xl90 4 2" xfId="1947"/>
    <cellStyle name="xl90 5" xfId="1149"/>
    <cellStyle name="xl90 5 2" xfId="2297"/>
    <cellStyle name="xl90 6" xfId="1331"/>
    <cellStyle name="xl90 6 2" xfId="2131"/>
    <cellStyle name="xl90 7" xfId="445"/>
    <cellStyle name="xl90 8" xfId="264"/>
    <cellStyle name="xl90 8 2" xfId="1647"/>
    <cellStyle name="xl90 9" xfId="1514"/>
    <cellStyle name="xl91" xfId="83"/>
    <cellStyle name="xl91 2" xfId="633"/>
    <cellStyle name="xl91 3" xfId="814"/>
    <cellStyle name="xl91 3 2" xfId="1847"/>
    <cellStyle name="xl91 4" xfId="972"/>
    <cellStyle name="xl91 4 2" xfId="1952"/>
    <cellStyle name="xl91 5" xfId="1154"/>
    <cellStyle name="xl91 5 2" xfId="2302"/>
    <cellStyle name="xl91 6" xfId="1336"/>
    <cellStyle name="xl91 6 2" xfId="2136"/>
    <cellStyle name="xl91 7" xfId="450"/>
    <cellStyle name="xl91 8" xfId="269"/>
    <cellStyle name="xl91 8 2" xfId="1651"/>
    <cellStyle name="xl91 9" xfId="1519"/>
    <cellStyle name="xl92" xfId="69"/>
    <cellStyle name="xl92 2" xfId="619"/>
    <cellStyle name="xl92 2 2" xfId="1756"/>
    <cellStyle name="xl92 3" xfId="740"/>
    <cellStyle name="xl92 4" xfId="958"/>
    <cellStyle name="xl92 4 2" xfId="1938"/>
    <cellStyle name="xl92 5" xfId="1140"/>
    <cellStyle name="xl92 5 2" xfId="2312"/>
    <cellStyle name="xl92 6" xfId="1322"/>
    <cellStyle name="xl92 6 2" xfId="2122"/>
    <cellStyle name="xl92 7" xfId="460"/>
    <cellStyle name="xl92 8" xfId="255"/>
    <cellStyle name="xl92 8 2" xfId="1660"/>
    <cellStyle name="xl92 9" xfId="1505"/>
    <cellStyle name="xl93" xfId="79"/>
    <cellStyle name="xl93 2" xfId="629"/>
    <cellStyle name="xl93 2 2" xfId="1765"/>
    <cellStyle name="xl93 3" xfId="738"/>
    <cellStyle name="xl93 4" xfId="968"/>
    <cellStyle name="xl93 4 2" xfId="1948"/>
    <cellStyle name="xl93 5" xfId="1150"/>
    <cellStyle name="xl93 5 2" xfId="2303"/>
    <cellStyle name="xl93 6" xfId="1332"/>
    <cellStyle name="xl93 6 2" xfId="2132"/>
    <cellStyle name="xl93 7" xfId="451"/>
    <cellStyle name="xl93 8" xfId="265"/>
    <cellStyle name="xl93 8 2" xfId="1652"/>
    <cellStyle name="xl93 9" xfId="1515"/>
    <cellStyle name="xl94" xfId="66"/>
    <cellStyle name="xl94 2" xfId="616"/>
    <cellStyle name="xl94 2 2" xfId="1753"/>
    <cellStyle name="xl94 3" xfId="764"/>
    <cellStyle name="xl94 4" xfId="955"/>
    <cellStyle name="xl94 4 2" xfId="1935"/>
    <cellStyle name="xl94 5" xfId="1137"/>
    <cellStyle name="xl94 5 2" xfId="2306"/>
    <cellStyle name="xl94 6" xfId="1319"/>
    <cellStyle name="xl94 6 2" xfId="2119"/>
    <cellStyle name="xl94 7" xfId="454"/>
    <cellStyle name="xl94 8" xfId="252"/>
    <cellStyle name="xl94 8 2" xfId="1655"/>
    <cellStyle name="xl94 9" xfId="1502"/>
    <cellStyle name="xl95" xfId="70"/>
    <cellStyle name="xl95 2" xfId="620"/>
    <cellStyle name="xl95 2 2" xfId="1757"/>
    <cellStyle name="xl95 3" xfId="606"/>
    <cellStyle name="xl95 4" xfId="959"/>
    <cellStyle name="xl95 4 2" xfId="1939"/>
    <cellStyle name="xl95 5" xfId="1141"/>
    <cellStyle name="xl95 5 2" xfId="2313"/>
    <cellStyle name="xl95 6" xfId="1323"/>
    <cellStyle name="xl95 6 2" xfId="2123"/>
    <cellStyle name="xl95 7" xfId="461"/>
    <cellStyle name="xl95 8" xfId="256"/>
    <cellStyle name="xl95 8 2" xfId="1661"/>
    <cellStyle name="xl95 9" xfId="1506"/>
    <cellStyle name="xl96" xfId="80"/>
    <cellStyle name="xl96 2" xfId="630"/>
    <cellStyle name="xl96 2 2" xfId="1766"/>
    <cellStyle name="xl96 3" xfId="600"/>
    <cellStyle name="xl96 4" xfId="969"/>
    <cellStyle name="xl96 4 2" xfId="1949"/>
    <cellStyle name="xl96 5" xfId="1151"/>
    <cellStyle name="xl96 5 2" xfId="2304"/>
    <cellStyle name="xl96 6" xfId="1333"/>
    <cellStyle name="xl96 6 2" xfId="2133"/>
    <cellStyle name="xl96 7" xfId="452"/>
    <cellStyle name="xl96 8" xfId="266"/>
    <cellStyle name="xl96 8 2" xfId="1653"/>
    <cellStyle name="xl96 9" xfId="1516"/>
    <cellStyle name="xl97" xfId="71"/>
    <cellStyle name="xl97 2" xfId="621"/>
    <cellStyle name="xl97 2 2" xfId="1758"/>
    <cellStyle name="xl97 3" xfId="892"/>
    <cellStyle name="xl97 4" xfId="960"/>
    <cellStyle name="xl97 4 2" xfId="1940"/>
    <cellStyle name="xl97 5" xfId="1142"/>
    <cellStyle name="xl97 5 2" xfId="2314"/>
    <cellStyle name="xl97 6" xfId="1324"/>
    <cellStyle name="xl97 6 2" xfId="2124"/>
    <cellStyle name="xl97 7" xfId="462"/>
    <cellStyle name="xl97 8" xfId="257"/>
    <cellStyle name="xl97 9" xfId="1507"/>
    <cellStyle name="xl98" xfId="74"/>
    <cellStyle name="xl98 2" xfId="624"/>
    <cellStyle name="xl98 2 2" xfId="1761"/>
    <cellStyle name="xl98 3" xfId="749"/>
    <cellStyle name="xl98 4" xfId="963"/>
    <cellStyle name="xl98 4 2" xfId="1943"/>
    <cellStyle name="xl98 5" xfId="1145"/>
    <cellStyle name="xl98 5 2" xfId="2298"/>
    <cellStyle name="xl98 6" xfId="1327"/>
    <cellStyle name="xl98 6 2" xfId="2127"/>
    <cellStyle name="xl98 7" xfId="446"/>
    <cellStyle name="xl98 8" xfId="260"/>
    <cellStyle name="xl98 8 2" xfId="1648"/>
    <cellStyle name="xl98 9" xfId="1510"/>
    <cellStyle name="xl99" xfId="81"/>
    <cellStyle name="xl99 2" xfId="631"/>
    <cellStyle name="xl99 2 2" xfId="1767"/>
    <cellStyle name="xl99 3" xfId="608"/>
    <cellStyle name="xl99 4" xfId="970"/>
    <cellStyle name="xl99 4 2" xfId="1950"/>
    <cellStyle name="xl99 5" xfId="1152"/>
    <cellStyle name="xl99 5 2" xfId="2299"/>
    <cellStyle name="xl99 6" xfId="1334"/>
    <cellStyle name="xl99 6 2" xfId="2134"/>
    <cellStyle name="xl99 7" xfId="447"/>
    <cellStyle name="xl99 8" xfId="267"/>
    <cellStyle name="xl99 9" xfId="1517"/>
    <cellStyle name="Обычный" xfId="0" builtinId="0"/>
    <cellStyle name="Обычный 2" xfId="382"/>
    <cellStyle name="Обычный 2 2" xfId="2056"/>
    <cellStyle name="Обычный 3" xfId="383"/>
    <cellStyle name="Обычный 4" xfId="387"/>
    <cellStyle name="Обычный 5" xfId="375"/>
    <cellStyle name="Обычный 6" xfId="189"/>
    <cellStyle name="Обычный 6 2" xfId="2055"/>
    <cellStyle name="Обычный 7" xfId="1439"/>
    <cellStyle name="Обычный 8" xfId="3"/>
    <cellStyle name="Стиль 1" xfId="384"/>
    <cellStyle name="Финансовый 2" xfId="385"/>
  </cellStyles>
  <dxfs count="8">
    <dxf>
      <alignment vertical="center" readingOrder="0"/>
    </dxf>
    <dxf>
      <alignment vertical="center" readingOrder="0"/>
    </dxf>
    <dxf>
      <alignment horizontal="center" readingOrder="0"/>
    </dxf>
    <dxf>
      <alignment horizontal="center" readingOrder="0"/>
    </dxf>
    <dxf>
      <font>
        <sz val="10"/>
      </font>
    </dxf>
    <dxf>
      <font>
        <name val="Calibri Light"/>
        <scheme val="none"/>
      </font>
    </dxf>
    <dxf>
      <numFmt numFmtId="4" formatCode="#,##0.00"/>
    </dxf>
    <dxf>
      <numFmt numFmtId="4" formatCode="#,##0.00"/>
    </dxf>
  </dxfs>
  <tableStyles count="0" defaultTableStyle="TableStyleMedium2" defaultPivotStyle="PivotStyleLight16"/>
  <colors>
    <mruColors>
      <color rgb="FF0000FF"/>
      <color rgb="FF33CCCC"/>
      <color rgb="FFFFCCFF"/>
      <color rgb="FF9999FF"/>
      <color rgb="FFCCCCFF"/>
      <color rgb="FF003366"/>
      <color rgb="FFCC0066"/>
      <color rgb="FF0000CC"/>
      <color rgb="FFFF7C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Кулешов" refreshedDate="43501.646071875002" createdVersion="4" refreshedVersion="4" minRefreshableVersion="3" recordCount="154">
  <cacheSource type="worksheet">
    <worksheetSource ref="B1:D155" sheet="data 2018"/>
  </cacheSource>
  <cacheFields count="3">
    <cacheField name="ГАД" numFmtId="0">
      <sharedItems containsSemiMixedTypes="0" containsString="0" containsNumber="1" containsInteger="1" minValue="803" maxValue="842" count="17">
        <n v="818"/>
        <n v="819"/>
        <n v="825"/>
        <n v="816"/>
        <n v="821"/>
        <n v="832"/>
        <n v="814"/>
        <n v="815"/>
        <n v="811"/>
        <n v="840"/>
        <n v="817"/>
        <n v="812"/>
        <n v="842"/>
        <n v="808"/>
        <n v="836"/>
        <n v="803"/>
        <n v="837"/>
      </sharedItems>
    </cacheField>
    <cacheField name="КБК" numFmtId="0">
      <sharedItems count="224">
        <s v="2 02 15001 02 0000 150"/>
        <s v="2 02 15002 02 0000 150"/>
        <s v="2 02 15009 02 0000 150"/>
        <s v="2 02 15213 02 0000 150"/>
        <s v="2 02 20051 00 0000 150"/>
        <s v="2 02 25021 02 0000 150"/>
        <s v="2 02 25027 02 0000 150"/>
        <s v="2 02 23009 02 0000 150"/>
        <s v="2 02 25066 02 0000 150"/>
        <s v="2 02 25081 02 0000 150"/>
        <s v="2 02 25082 02 0000 150"/>
        <s v="2 02 25084 02 0000 150"/>
        <s v="2 02 25086 02 0000 150"/>
        <s v="2 02 25097 02 0000 150"/>
        <s v="2 02 25198 02 0000 150"/>
        <s v="2 02 25209 02 0000 150"/>
        <s v="2 02 25382 02 0000 150"/>
        <s v="2 02 25402 02 0000 150"/>
        <s v="2 02 25462 02 0000 150"/>
        <s v="2 02 25467 02 0000 150"/>
        <s v="2 02 25497 02 0000 150"/>
        <s v="2 02 25516 02 0000 150"/>
        <s v="2 02 25517 02 0000 150"/>
        <s v="2 02 25519 02 0000 150"/>
        <s v="2 02 25520 02 0000 150"/>
        <s v="2 02 25527 02 0000 150"/>
        <s v="2 02 25533 02 0000 150"/>
        <s v="2 02 25534 02 0000 150"/>
        <s v="2 02 25541 02 0000 150"/>
        <s v="2 02 25542 02 0000 150"/>
        <s v="2 02 25543 02 0000 150"/>
        <s v="2 02 25544 02 0000 150"/>
        <s v="2 02 25555 02 0000 150"/>
        <s v="2 02 25560 02 0000 150"/>
        <s v="2 02 25567 02 0000 150"/>
        <s v="2 02 20077 02 0000 150"/>
        <s v="2 02 25568 02 0000 150"/>
        <s v="2 02 25674 02 0000 150"/>
        <s v="2 02 35118 02 0000 150"/>
        <s v="2 02 35120 02 0000 150"/>
        <s v="2 02 35128 02 0000 150"/>
        <s v="2 02 35129 02 0000 150"/>
        <s v="2 02 35130 02 0000 150"/>
        <s v="2 02 35134 02 0000 150"/>
        <s v="2 02 35135 02 0000 150"/>
        <s v="2 02 35137 02 0000 150"/>
        <s v="2 02 35176 02 0000 150"/>
        <s v="2 02 35194 02 0000 150"/>
        <s v="2 02 35220 02 0000 150"/>
        <s v="2 02 35240 02 0000 150"/>
        <s v="2 02 35250 02 0000 150"/>
        <s v="2 02 35260 02 0000 150"/>
        <s v="2 02 35270 02 0000 150"/>
        <s v="2 02 35280 02 0000 150"/>
        <s v="2 02 35290 02 0000 150"/>
        <s v="2 02 35380 02 0000 150"/>
        <s v="2 02 35460 02 0000 150"/>
        <s v="2 02 35573 02 0000 150"/>
        <s v="2 02 35900 02 0000 150"/>
        <s v="2 02 45136 02 0000 150"/>
        <s v="2 02 45141 02 0000 150"/>
        <s v="2 02 45142 02 0000 150"/>
        <s v="2 02 45159 02 0000 150"/>
        <s v="2 02 45161 02 0000 150"/>
        <s v="2 02 45433 02 0000 150"/>
        <s v="2 02 49000 02 0000 150"/>
        <s v="2 02 49001 02 0000 150"/>
        <s v="2 18 02010 02 0000 180"/>
        <s v="2 18 02020 02 0000 180"/>
        <s v="2 18 60010 02 0000 150"/>
        <s v="2 18 02030 02 0000 180"/>
        <s v="2 18 25555 02 0000 150"/>
        <s v="2 18 45420 02 0000 150"/>
        <s v="2 18 25027 02 0000 150"/>
        <s v="2 18 25064 02 0000 150"/>
        <s v="2 18 35118 02 0000 150"/>
        <s v="2 19 25016 02 0000 150"/>
        <s v="2 19 25555 02 0000 150"/>
        <s v="2 19 51360 02 0000 150"/>
        <s v="2 19 25053 02 0000 150"/>
        <s v="2 19 25018 02 0000 150"/>
        <s v="2 19 25031 02 0000 150"/>
        <s v="2 19 25035 02 0000 150"/>
        <s v="2 19 25043 02 0000 150"/>
        <s v="2 19 25054 02 0000 150"/>
        <s v="2 19 25055 02 0000 150"/>
        <s v="2 19 25442 02 0000 150"/>
        <s v="2 19 25446 02 0000 150"/>
        <s v="2 19 25541 02 0000 150"/>
        <s v="2 19 25542 02 0000 150"/>
        <s v="2 19 25543 02 0000 150"/>
        <s v="2 19 90000 02 0000 150"/>
        <s v="2 19 25495 02 0000 150"/>
        <s v="2 19 45420 02 0000 150"/>
        <s v="2 19 45390 02 0000 150"/>
        <s v="2 19 25027 02 0000 150"/>
        <s v="2 19 25084 02 0000 150"/>
        <s v="2 19 25462 02 0000 150"/>
        <s v="2 19 35130 02 0000 150"/>
        <s v="2 19 35137 02 0000 150"/>
        <s v="2 19 35194 02 0000 150"/>
        <s v="2 19 35220 02 0000 150"/>
        <s v="2 19 35250 02 0000 150"/>
        <s v="2 19 35260 02 0000 150"/>
        <s v="2 19 35270 02 0000 150"/>
        <s v="2 19 35380 02 0000 150"/>
        <s v="2 19 45612 02 0000 150"/>
        <s v="2 19 35290 02 0000 150"/>
        <s v="2 19 25470 02 0000 150"/>
        <s v="2 19 35129 02 0000 150"/>
        <s v="2 19 25064 02 0000 150"/>
        <s v="2 19 35118 02 0000 150"/>
        <s v="20245136020000150" u="1"/>
        <s v="20245141020000150" u="1"/>
        <s v="20245142020000150" u="1"/>
        <s v="20245159020000150" u="1"/>
        <s v="20245161020000150" u="1"/>
        <s v="20245433020000150" u="1"/>
        <s v="20249000020000150" u="1"/>
        <s v="20249001020000150" u="1"/>
        <s v="20220051000000150" u="1"/>
        <s v="20235118020000150" u="1"/>
        <s v="20235120020000150" u="1"/>
        <s v="20235128020000150" u="1"/>
        <s v="20235129020000150" u="1"/>
        <s v="20235130020000150" u="1"/>
        <s v="20235134020000150" u="1"/>
        <s v="20235135020000150" u="1"/>
        <s v="20235137020000150" u="1"/>
        <s v="20235176020000150" u="1"/>
        <s v="20235194020000150" u="1"/>
        <s v="20235220020000150" u="1"/>
        <s v="20235240020000150" u="1"/>
        <s v="20235250020000150" u="1"/>
        <s v="20235260020000150" u="1"/>
        <s v="20235270020000150" u="1"/>
        <s v="20235280020000150" u="1"/>
        <s v="20235290020000150" u="1"/>
        <s v="20235380020000150" u="1"/>
        <s v="20235460020000150" u="1"/>
        <s v="20235573020000150" u="1"/>
        <s v="20235900020000150" u="1"/>
        <s v="20220077020000150" u="1"/>
        <s v="20223009020000150" u="1"/>
        <s v="20225021020000150" u="1"/>
        <s v="20225027020000150" u="1"/>
        <s v="20225066020000150" u="1"/>
        <s v="20225081020000150" u="1"/>
        <s v="20225082020000150" u="1"/>
        <s v="20225084020000150" u="1"/>
        <s v="20225086020000150" u="1"/>
        <s v="20225097020000150" u="1"/>
        <s v="20225198020000150" u="1"/>
        <s v="20225209020000150" u="1"/>
        <s v="20225382020000150" u="1"/>
        <s v="20225402020000150" u="1"/>
        <s v="20225462020000150" u="1"/>
        <s v="20225467020000150" u="1"/>
        <s v="20225497020000150" u="1"/>
        <s v="20225516020000150" u="1"/>
        <s v="20225517020000150" u="1"/>
        <s v="20225519020000150" u="1"/>
        <s v="20225520020000150" u="1"/>
        <s v="20225527020000150" u="1"/>
        <s v="20225533020000150" u="1"/>
        <s v="20225534020000150" u="1"/>
        <s v="20225541020000150" u="1"/>
        <s v="20225542020000150" u="1"/>
        <s v="20225543020000150" u="1"/>
        <s v="20225544020000150" u="1"/>
        <s v="20225555020000150" u="1"/>
        <s v="20225560020000150" u="1"/>
        <s v="20225567020000150" u="1"/>
        <s v="20225568020000150" u="1"/>
        <s v="20225674020000150" u="1"/>
        <s v="21990000020000150" u="1"/>
        <s v="20215001020000150" u="1"/>
        <s v="20215002020000150" u="1"/>
        <s v="20215009020000150" u="1"/>
        <s v="20215213020000150" u="1"/>
        <s v="21860010020000150" u="1"/>
        <s v="21951360020000150" u="1"/>
        <s v="21845420020000150" u="1"/>
        <s v="21802010020000180" u="1"/>
        <s v="21802020020000180" u="1"/>
        <s v="21802030020000180" u="1"/>
        <s v="21945390020000150" u="1"/>
        <s v="21945420020000150" u="1"/>
        <s v="21945612020000150" u="1"/>
        <s v="21835118020000150" u="1"/>
        <s v="21935118020000150" u="1"/>
        <s v="21935129020000150" u="1"/>
        <s v="21935130020000150" u="1"/>
        <s v="21935137020000150" u="1"/>
        <s v="21935194020000150" u="1"/>
        <s v="21935220020000150" u="1"/>
        <s v="21935250020000150" u="1"/>
        <s v="21935260020000150" u="1"/>
        <s v="21935270020000150" u="1"/>
        <s v="21935290020000150" u="1"/>
        <s v="21935380020000150" u="1"/>
        <s v="21825027020000150" u="1"/>
        <s v="21825064020000150" u="1"/>
        <s v="21825555020000150" u="1"/>
        <s v="21925016020000150" u="1"/>
        <s v="21925018020000150" u="1"/>
        <s v="21925027020000150" u="1"/>
        <s v="21925031020000150" u="1"/>
        <s v="21925035020000150" u="1"/>
        <s v="21925043020000150" u="1"/>
        <s v="21925053020000150" u="1"/>
        <s v="21925054020000150" u="1"/>
        <s v="21925055020000150" u="1"/>
        <s v="21925064020000150" u="1"/>
        <s v="21925084020000150" u="1"/>
        <s v="21925442020000150" u="1"/>
        <s v="21925446020000150" u="1"/>
        <s v="21925462020000150" u="1"/>
        <s v="21925470020000150" u="1"/>
        <s v="21925495020000150" u="1"/>
        <s v="21925541020000150" u="1"/>
        <s v="21925542020000150" u="1"/>
        <s v="21925543020000150" u="1"/>
        <s v="21925555020000150" u="1"/>
      </sharedItems>
    </cacheField>
    <cacheField name="Сумма" numFmtId="0">
      <sharedItems containsSemiMixedTypes="0" containsString="0" containsNumber="1" minValue="-13049045.98" maxValue="128057449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4">
  <r>
    <x v="0"/>
    <x v="0"/>
    <n v="12805744900"/>
  </r>
  <r>
    <x v="0"/>
    <x v="1"/>
    <n v="513084000"/>
  </r>
  <r>
    <x v="0"/>
    <x v="2"/>
    <n v="574234000"/>
  </r>
  <r>
    <x v="0"/>
    <x v="3"/>
    <n v="68563000"/>
  </r>
  <r>
    <x v="1"/>
    <x v="4"/>
    <n v="105573900"/>
  </r>
  <r>
    <x v="2"/>
    <x v="4"/>
    <n v="19185800"/>
  </r>
  <r>
    <x v="1"/>
    <x v="5"/>
    <n v="279679837.79000002"/>
  </r>
  <r>
    <x v="3"/>
    <x v="6"/>
    <n v="7158600"/>
  </r>
  <r>
    <x v="4"/>
    <x v="6"/>
    <n v="1565800"/>
  </r>
  <r>
    <x v="2"/>
    <x v="6"/>
    <n v="1979400"/>
  </r>
  <r>
    <x v="4"/>
    <x v="7"/>
    <n v="47800"/>
  </r>
  <r>
    <x v="3"/>
    <x v="8"/>
    <n v="49800"/>
  </r>
  <r>
    <x v="2"/>
    <x v="9"/>
    <n v="14079000"/>
  </r>
  <r>
    <x v="4"/>
    <x v="10"/>
    <n v="77360700"/>
  </r>
  <r>
    <x v="4"/>
    <x v="11"/>
    <n v="238261500"/>
  </r>
  <r>
    <x v="5"/>
    <x v="12"/>
    <n v="4377100"/>
  </r>
  <r>
    <x v="3"/>
    <x v="13"/>
    <n v="19518000"/>
  </r>
  <r>
    <x v="4"/>
    <x v="14"/>
    <n v="244375"/>
  </r>
  <r>
    <x v="4"/>
    <x v="15"/>
    <n v="2659200"/>
  </r>
  <r>
    <x v="6"/>
    <x v="16"/>
    <n v="52138500"/>
  </r>
  <r>
    <x v="6"/>
    <x v="17"/>
    <n v="10286600"/>
  </r>
  <r>
    <x v="4"/>
    <x v="18"/>
    <n v="15293400"/>
  </r>
  <r>
    <x v="7"/>
    <x v="19"/>
    <n v="31822200"/>
  </r>
  <r>
    <x v="4"/>
    <x v="20"/>
    <n v="25832500"/>
  </r>
  <r>
    <x v="8"/>
    <x v="21"/>
    <n v="1938400"/>
  </r>
  <r>
    <x v="7"/>
    <x v="22"/>
    <n v="13447300"/>
  </r>
  <r>
    <x v="7"/>
    <x v="23"/>
    <n v="4700000"/>
  </r>
  <r>
    <x v="3"/>
    <x v="24"/>
    <n v="301682000"/>
  </r>
  <r>
    <x v="9"/>
    <x v="25"/>
    <n v="30715900"/>
  </r>
  <r>
    <x v="3"/>
    <x v="26"/>
    <n v="34354400"/>
  </r>
  <r>
    <x v="3"/>
    <x v="27"/>
    <n v="3495400"/>
  </r>
  <r>
    <x v="10"/>
    <x v="28"/>
    <n v="205282400"/>
  </r>
  <r>
    <x v="10"/>
    <x v="28"/>
    <n v="70645100"/>
  </r>
  <r>
    <x v="10"/>
    <x v="29"/>
    <n v="127412300"/>
  </r>
  <r>
    <x v="10"/>
    <x v="30"/>
    <n v="1537065100"/>
  </r>
  <r>
    <x v="10"/>
    <x v="31"/>
    <n v="2459242000"/>
  </r>
  <r>
    <x v="11"/>
    <x v="32"/>
    <n v="251743700"/>
  </r>
  <r>
    <x v="11"/>
    <x v="33"/>
    <n v="5299400"/>
  </r>
  <r>
    <x v="10"/>
    <x v="34"/>
    <n v="64354100"/>
  </r>
  <r>
    <x v="10"/>
    <x v="34"/>
    <n v="663400"/>
  </r>
  <r>
    <x v="10"/>
    <x v="35"/>
    <n v="31292800"/>
  </r>
  <r>
    <x v="10"/>
    <x v="35"/>
    <n v="46141000"/>
  </r>
  <r>
    <x v="1"/>
    <x v="35"/>
    <n v="376171988"/>
  </r>
  <r>
    <x v="10"/>
    <x v="36"/>
    <n v="105412000"/>
  </r>
  <r>
    <x v="6"/>
    <x v="37"/>
    <n v="98076300"/>
  </r>
  <r>
    <x v="12"/>
    <x v="38"/>
    <n v="27649800"/>
  </r>
  <r>
    <x v="12"/>
    <x v="39"/>
    <n v="3095800"/>
  </r>
  <r>
    <x v="13"/>
    <x v="40"/>
    <n v="7828800"/>
  </r>
  <r>
    <x v="14"/>
    <x v="41"/>
    <n v="312604800"/>
  </r>
  <r>
    <x v="4"/>
    <x v="42"/>
    <n v="323015300"/>
  </r>
  <r>
    <x v="1"/>
    <x v="43"/>
    <n v="59515300"/>
  </r>
  <r>
    <x v="1"/>
    <x v="44"/>
    <n v="5673400"/>
  </r>
  <r>
    <x v="4"/>
    <x v="45"/>
    <n v="2147424400"/>
  </r>
  <r>
    <x v="1"/>
    <x v="46"/>
    <n v="4083000"/>
  </r>
  <r>
    <x v="4"/>
    <x v="47"/>
    <n v="47341400"/>
  </r>
  <r>
    <x v="4"/>
    <x v="48"/>
    <n v="81383300"/>
  </r>
  <r>
    <x v="4"/>
    <x v="49"/>
    <n v="128800"/>
  </r>
  <r>
    <x v="4"/>
    <x v="50"/>
    <n v="717483600"/>
  </r>
  <r>
    <x v="4"/>
    <x v="51"/>
    <n v="7354600"/>
  </r>
  <r>
    <x v="4"/>
    <x v="52"/>
    <n v="6166400"/>
  </r>
  <r>
    <x v="4"/>
    <x v="53"/>
    <n v="215500"/>
  </r>
  <r>
    <x v="5"/>
    <x v="54"/>
    <n v="252331300"/>
  </r>
  <r>
    <x v="4"/>
    <x v="55"/>
    <n v="448783100"/>
  </r>
  <r>
    <x v="6"/>
    <x v="56"/>
    <n v="249510400"/>
  </r>
  <r>
    <x v="4"/>
    <x v="57"/>
    <n v="141199789.66"/>
  </r>
  <r>
    <x v="0"/>
    <x v="58"/>
    <n v="101642900"/>
  </r>
  <r>
    <x v="6"/>
    <x v="59"/>
    <n v="1700000"/>
  </r>
  <r>
    <x v="15"/>
    <x v="60"/>
    <n v="8501904"/>
  </r>
  <r>
    <x v="15"/>
    <x v="61"/>
    <n v="4484184"/>
  </r>
  <r>
    <x v="3"/>
    <x v="62"/>
    <n v="206742500"/>
  </r>
  <r>
    <x v="6"/>
    <x v="63"/>
    <n v="84191400"/>
  </r>
  <r>
    <x v="6"/>
    <x v="63"/>
    <n v="25402900"/>
  </r>
  <r>
    <x v="10"/>
    <x v="64"/>
    <n v="4470345500"/>
  </r>
  <r>
    <x v="6"/>
    <x v="65"/>
    <n v="7343300"/>
  </r>
  <r>
    <x v="7"/>
    <x v="65"/>
    <n v="1892700"/>
  </r>
  <r>
    <x v="7"/>
    <x v="65"/>
    <n v="7919200"/>
  </r>
  <r>
    <x v="6"/>
    <x v="66"/>
    <n v="47470000"/>
  </r>
  <r>
    <x v="6"/>
    <x v="66"/>
    <n v="58416700"/>
  </r>
  <r>
    <x v="6"/>
    <x v="66"/>
    <n v="21000000"/>
  </r>
  <r>
    <x v="15"/>
    <x v="67"/>
    <n v="292359.43"/>
  </r>
  <r>
    <x v="15"/>
    <x v="68"/>
    <n v="161668.96"/>
  </r>
  <r>
    <x v="8"/>
    <x v="67"/>
    <n v="2607"/>
  </r>
  <r>
    <x v="11"/>
    <x v="69"/>
    <n v="2385870.67"/>
  </r>
  <r>
    <x v="11"/>
    <x v="69"/>
    <n v="1165310.8899999999"/>
  </r>
  <r>
    <x v="11"/>
    <x v="70"/>
    <n v="78.36"/>
  </r>
  <r>
    <x v="11"/>
    <x v="70"/>
    <n v="23162329.780000001"/>
  </r>
  <r>
    <x v="11"/>
    <x v="71"/>
    <n v="38678.879999999997"/>
  </r>
  <r>
    <x v="6"/>
    <x v="67"/>
    <n v="2385"/>
  </r>
  <r>
    <x v="7"/>
    <x v="69"/>
    <n v="6078"/>
  </r>
  <r>
    <x v="3"/>
    <x v="67"/>
    <n v="18087"/>
  </r>
  <r>
    <x v="3"/>
    <x v="69"/>
    <n v="247.5"/>
  </r>
  <r>
    <x v="10"/>
    <x v="70"/>
    <n v="300000"/>
  </r>
  <r>
    <x v="1"/>
    <x v="69"/>
    <n v="44377.979999999996"/>
  </r>
  <r>
    <x v="1"/>
    <x v="72"/>
    <n v="140456"/>
  </r>
  <r>
    <x v="4"/>
    <x v="67"/>
    <n v="1110731"/>
  </r>
  <r>
    <x v="4"/>
    <x v="69"/>
    <n v="16692.560000000001"/>
  </r>
  <r>
    <x v="4"/>
    <x v="69"/>
    <n v="303579.03999999998"/>
  </r>
  <r>
    <x v="4"/>
    <x v="73"/>
    <n v="695332.38"/>
  </r>
  <r>
    <x v="2"/>
    <x v="68"/>
    <n v="121289.9"/>
  </r>
  <r>
    <x v="2"/>
    <x v="70"/>
    <n v="9000"/>
  </r>
  <r>
    <x v="14"/>
    <x v="67"/>
    <n v="7872.4"/>
  </r>
  <r>
    <x v="16"/>
    <x v="69"/>
    <n v="3898395"/>
  </r>
  <r>
    <x v="9"/>
    <x v="69"/>
    <n v="53978.59"/>
  </r>
  <r>
    <x v="9"/>
    <x v="74"/>
    <n v="1268250"/>
  </r>
  <r>
    <x v="9"/>
    <x v="69"/>
    <n v="156750"/>
  </r>
  <r>
    <x v="12"/>
    <x v="69"/>
    <n v="200"/>
  </r>
  <r>
    <x v="12"/>
    <x v="75"/>
    <n v="3549.22"/>
  </r>
  <r>
    <x v="12"/>
    <x v="75"/>
    <n v="6596.29"/>
  </r>
  <r>
    <x v="13"/>
    <x v="76"/>
    <n v="-58922.61"/>
  </r>
  <r>
    <x v="11"/>
    <x v="77"/>
    <n v="-34424.199999999997"/>
  </r>
  <r>
    <x v="6"/>
    <x v="78"/>
    <n v="-1935175.18"/>
  </r>
  <r>
    <x v="10"/>
    <x v="79"/>
    <n v="-316897.07"/>
  </r>
  <r>
    <x v="10"/>
    <x v="80"/>
    <n v="-188599.83000000002"/>
  </r>
  <r>
    <x v="10"/>
    <x v="81"/>
    <n v="-20000"/>
  </r>
  <r>
    <x v="10"/>
    <x v="82"/>
    <n v="-220.81"/>
  </r>
  <r>
    <x v="10"/>
    <x v="83"/>
    <n v="-165770.21"/>
  </r>
  <r>
    <x v="10"/>
    <x v="84"/>
    <n v="-350415.95"/>
  </r>
  <r>
    <x v="10"/>
    <x v="85"/>
    <n v="-1960.6"/>
  </r>
  <r>
    <x v="10"/>
    <x v="86"/>
    <n v="-324836.61"/>
  </r>
  <r>
    <x v="10"/>
    <x v="87"/>
    <n v="-891503"/>
  </r>
  <r>
    <x v="10"/>
    <x v="88"/>
    <n v="-746419.55"/>
  </r>
  <r>
    <x v="10"/>
    <x v="89"/>
    <n v="-749310.19"/>
  </r>
  <r>
    <x v="10"/>
    <x v="90"/>
    <n v="-189903.46"/>
  </r>
  <r>
    <x v="10"/>
    <x v="91"/>
    <n v="-286564.93"/>
  </r>
  <r>
    <x v="1"/>
    <x v="92"/>
    <n v="-47836.31"/>
  </r>
  <r>
    <x v="1"/>
    <x v="93"/>
    <n v="-140456"/>
  </r>
  <r>
    <x v="1"/>
    <x v="94"/>
    <n v="-1986625.4300000002"/>
  </r>
  <r>
    <x v="4"/>
    <x v="95"/>
    <n v="-695332.38"/>
  </r>
  <r>
    <x v="4"/>
    <x v="96"/>
    <n v="-62946.1"/>
  </r>
  <r>
    <x v="4"/>
    <x v="97"/>
    <n v="-5488.75"/>
  </r>
  <r>
    <x v="4"/>
    <x v="98"/>
    <n v="-16775.189999999999"/>
  </r>
  <r>
    <x v="4"/>
    <x v="99"/>
    <n v="-10285683.98"/>
  </r>
  <r>
    <x v="4"/>
    <x v="100"/>
    <n v="-1479.41"/>
  </r>
  <r>
    <x v="4"/>
    <x v="101"/>
    <n v="-1393.43"/>
  </r>
  <r>
    <x v="4"/>
    <x v="102"/>
    <n v="-1140831.3400000001"/>
  </r>
  <r>
    <x v="4"/>
    <x v="103"/>
    <n v="-11473.52"/>
  </r>
  <r>
    <x v="4"/>
    <x v="104"/>
    <n v="-9569.4599999999991"/>
  </r>
  <r>
    <x v="4"/>
    <x v="105"/>
    <n v="-178486.94999999998"/>
  </r>
  <r>
    <x v="4"/>
    <x v="106"/>
    <n v="-1110731"/>
  </r>
  <r>
    <x v="2"/>
    <x v="91"/>
    <n v="-188790.49"/>
  </r>
  <r>
    <x v="5"/>
    <x v="107"/>
    <n v="-214575.32"/>
  </r>
  <r>
    <x v="5"/>
    <x v="107"/>
    <n v="-103124.7"/>
  </r>
  <r>
    <x v="5"/>
    <x v="108"/>
    <n v="-223082.03"/>
  </r>
  <r>
    <x v="14"/>
    <x v="109"/>
    <n v="-3398.34"/>
  </r>
  <r>
    <x v="9"/>
    <x v="110"/>
    <n v="-1268250"/>
  </r>
  <r>
    <x v="9"/>
    <x v="110"/>
    <n v="-100000"/>
  </r>
  <r>
    <x v="9"/>
    <x v="110"/>
    <n v="-300000"/>
  </r>
  <r>
    <x v="9"/>
    <x v="110"/>
    <n v="-193643"/>
  </r>
  <r>
    <x v="9"/>
    <x v="110"/>
    <n v="-3051.72"/>
  </r>
  <r>
    <x v="9"/>
    <x v="110"/>
    <n v="-15195"/>
  </r>
  <r>
    <x v="9"/>
    <x v="110"/>
    <n v="-1014381.58"/>
  </r>
  <r>
    <x v="9"/>
    <x v="110"/>
    <n v="-13049045.98"/>
  </r>
  <r>
    <x v="12"/>
    <x v="111"/>
    <n v="-3549.22"/>
  </r>
  <r>
    <x v="12"/>
    <x v="111"/>
    <n v="-6596.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F2:H136" firstHeaderRow="1" firstDataRow="1" firstDataCol="2"/>
  <pivotFields count="3">
    <pivotField axis="axisRow" outline="0" showAll="0" defaultSubtotal="0">
      <items count="17">
        <item x="15"/>
        <item x="13"/>
        <item x="8"/>
        <item x="11"/>
        <item x="6"/>
        <item x="7"/>
        <item x="3"/>
        <item x="10"/>
        <item x="0"/>
        <item x="1"/>
        <item x="4"/>
        <item x="2"/>
        <item x="5"/>
        <item x="14"/>
        <item x="16"/>
        <item x="9"/>
        <item x="12"/>
      </items>
      <extLst>
        <ext xmlns:x14="http://schemas.microsoft.com/office/spreadsheetml/2009/9/main" uri="{2946ED86-A175-432a-8AC1-64E0C546D7DE}">
          <x14:pivotField fillDownLabels="1"/>
        </ext>
      </extLst>
    </pivotField>
    <pivotField axis="axisRow" showAll="0">
      <items count="225">
        <item m="1" x="176"/>
        <item m="1" x="177"/>
        <item m="1" x="178"/>
        <item m="1" x="179"/>
        <item m="1" x="120"/>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12"/>
        <item m="1" x="113"/>
        <item m="1" x="114"/>
        <item m="1" x="115"/>
        <item m="1" x="116"/>
        <item m="1" x="117"/>
        <item m="1" x="118"/>
        <item m="1" x="119"/>
        <item m="1" x="183"/>
        <item m="1" x="184"/>
        <item m="1" x="185"/>
        <item m="1" x="201"/>
        <item m="1" x="202"/>
        <item m="1" x="203"/>
        <item m="1" x="189"/>
        <item m="1" x="182"/>
        <item m="1" x="180"/>
        <item m="1" x="204"/>
        <item m="1" x="205"/>
        <item m="1" x="206"/>
        <item m="1" x="207"/>
        <item m="1" x="208"/>
        <item m="1" x="209"/>
        <item m="1" x="210"/>
        <item m="1" x="211"/>
        <item m="1" x="212"/>
        <item m="1" x="213"/>
        <item m="1" x="214"/>
        <item m="1" x="215"/>
        <item m="1" x="216"/>
        <item m="1" x="217"/>
        <item m="1" x="218"/>
        <item m="1" x="219"/>
        <item m="1" x="220"/>
        <item m="1" x="221"/>
        <item m="1" x="222"/>
        <item m="1" x="223"/>
        <item m="1" x="190"/>
        <item m="1" x="191"/>
        <item m="1" x="192"/>
        <item m="1" x="193"/>
        <item m="1" x="194"/>
        <item m="1" x="195"/>
        <item m="1" x="196"/>
        <item m="1" x="197"/>
        <item m="1" x="198"/>
        <item m="1" x="199"/>
        <item m="1" x="200"/>
        <item m="1" x="186"/>
        <item m="1" x="187"/>
        <item m="1" x="188"/>
        <item m="1" x="181"/>
        <item m="1" x="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t="default"/>
      </items>
    </pivotField>
    <pivotField dataField="1" showAll="0"/>
  </pivotFields>
  <rowFields count="2">
    <field x="0"/>
    <field x="1"/>
  </rowFields>
  <rowItems count="134">
    <i>
      <x/>
      <x v="172"/>
    </i>
    <i r="1">
      <x v="173"/>
    </i>
    <i r="1">
      <x v="179"/>
    </i>
    <i r="1">
      <x v="180"/>
    </i>
    <i>
      <x v="1"/>
      <x v="152"/>
    </i>
    <i r="1">
      <x v="188"/>
    </i>
    <i>
      <x v="2"/>
      <x v="133"/>
    </i>
    <i r="1">
      <x v="179"/>
    </i>
    <i>
      <x v="3"/>
      <x v="144"/>
    </i>
    <i r="1">
      <x v="145"/>
    </i>
    <i r="1">
      <x v="181"/>
    </i>
    <i r="1">
      <x v="182"/>
    </i>
    <i r="1">
      <x v="183"/>
    </i>
    <i r="1">
      <x v="189"/>
    </i>
    <i>
      <x v="4"/>
      <x v="128"/>
    </i>
    <i r="1">
      <x v="129"/>
    </i>
    <i r="1">
      <x v="149"/>
    </i>
    <i r="1">
      <x v="168"/>
    </i>
    <i r="1">
      <x v="171"/>
    </i>
    <i r="1">
      <x v="175"/>
    </i>
    <i r="1">
      <x v="177"/>
    </i>
    <i r="1">
      <x v="178"/>
    </i>
    <i r="1">
      <x v="179"/>
    </i>
    <i r="1">
      <x v="190"/>
    </i>
    <i>
      <x v="5"/>
      <x v="131"/>
    </i>
    <i r="1">
      <x v="134"/>
    </i>
    <i r="1">
      <x v="135"/>
    </i>
    <i r="1">
      <x v="177"/>
    </i>
    <i r="1">
      <x v="181"/>
    </i>
    <i>
      <x v="6"/>
      <x v="118"/>
    </i>
    <i r="1">
      <x v="120"/>
    </i>
    <i r="1">
      <x v="125"/>
    </i>
    <i r="1">
      <x v="136"/>
    </i>
    <i r="1">
      <x v="138"/>
    </i>
    <i r="1">
      <x v="139"/>
    </i>
    <i r="1">
      <x v="174"/>
    </i>
    <i r="1">
      <x v="179"/>
    </i>
    <i r="1">
      <x v="181"/>
    </i>
    <i>
      <x v="7"/>
      <x v="140"/>
    </i>
    <i r="1">
      <x v="141"/>
    </i>
    <i r="1">
      <x v="142"/>
    </i>
    <i r="1">
      <x v="143"/>
    </i>
    <i r="1">
      <x v="146"/>
    </i>
    <i r="1">
      <x v="147"/>
    </i>
    <i r="1">
      <x v="148"/>
    </i>
    <i r="1">
      <x v="176"/>
    </i>
    <i r="1">
      <x v="182"/>
    </i>
    <i r="1">
      <x v="191"/>
    </i>
    <i r="1">
      <x v="192"/>
    </i>
    <i r="1">
      <x v="193"/>
    </i>
    <i r="1">
      <x v="194"/>
    </i>
    <i r="1">
      <x v="195"/>
    </i>
    <i r="1">
      <x v="196"/>
    </i>
    <i r="1">
      <x v="197"/>
    </i>
    <i r="1">
      <x v="198"/>
    </i>
    <i r="1">
      <x v="199"/>
    </i>
    <i r="1">
      <x v="200"/>
    </i>
    <i r="1">
      <x v="201"/>
    </i>
    <i r="1">
      <x v="202"/>
    </i>
    <i r="1">
      <x v="203"/>
    </i>
    <i>
      <x v="8"/>
      <x v="112"/>
    </i>
    <i r="1">
      <x v="113"/>
    </i>
    <i r="1">
      <x v="114"/>
    </i>
    <i r="1">
      <x v="115"/>
    </i>
    <i r="1">
      <x v="170"/>
    </i>
    <i>
      <x v="9"/>
      <x v="116"/>
    </i>
    <i r="1">
      <x v="117"/>
    </i>
    <i r="1">
      <x v="147"/>
    </i>
    <i r="1">
      <x v="155"/>
    </i>
    <i r="1">
      <x v="156"/>
    </i>
    <i r="1">
      <x v="158"/>
    </i>
    <i r="1">
      <x v="181"/>
    </i>
    <i r="1">
      <x v="184"/>
    </i>
    <i r="1">
      <x v="204"/>
    </i>
    <i r="1">
      <x v="205"/>
    </i>
    <i r="1">
      <x v="206"/>
    </i>
    <i>
      <x v="10"/>
      <x v="118"/>
    </i>
    <i r="1">
      <x v="119"/>
    </i>
    <i r="1">
      <x v="122"/>
    </i>
    <i r="1">
      <x v="123"/>
    </i>
    <i r="1">
      <x v="126"/>
    </i>
    <i r="1">
      <x v="127"/>
    </i>
    <i r="1">
      <x v="130"/>
    </i>
    <i r="1">
      <x v="132"/>
    </i>
    <i r="1">
      <x v="154"/>
    </i>
    <i r="1">
      <x v="157"/>
    </i>
    <i r="1">
      <x v="159"/>
    </i>
    <i r="1">
      <x v="160"/>
    </i>
    <i r="1">
      <x v="161"/>
    </i>
    <i r="1">
      <x v="162"/>
    </i>
    <i r="1">
      <x v="163"/>
    </i>
    <i r="1">
      <x v="164"/>
    </i>
    <i r="1">
      <x v="165"/>
    </i>
    <i r="1">
      <x v="167"/>
    </i>
    <i r="1">
      <x v="169"/>
    </i>
    <i r="1">
      <x v="179"/>
    </i>
    <i r="1">
      <x v="181"/>
    </i>
    <i r="1">
      <x v="185"/>
    </i>
    <i r="1">
      <x v="207"/>
    </i>
    <i r="1">
      <x v="208"/>
    </i>
    <i r="1">
      <x v="209"/>
    </i>
    <i r="1">
      <x v="210"/>
    </i>
    <i r="1">
      <x v="211"/>
    </i>
    <i r="1">
      <x v="212"/>
    </i>
    <i r="1">
      <x v="213"/>
    </i>
    <i r="1">
      <x v="214"/>
    </i>
    <i r="1">
      <x v="215"/>
    </i>
    <i r="1">
      <x v="216"/>
    </i>
    <i r="1">
      <x v="217"/>
    </i>
    <i r="1">
      <x v="218"/>
    </i>
    <i>
      <x v="11"/>
      <x v="116"/>
    </i>
    <i r="1">
      <x v="118"/>
    </i>
    <i r="1">
      <x v="121"/>
    </i>
    <i r="1">
      <x v="180"/>
    </i>
    <i r="1">
      <x v="182"/>
    </i>
    <i r="1">
      <x v="203"/>
    </i>
    <i>
      <x v="12"/>
      <x v="124"/>
    </i>
    <i r="1">
      <x v="166"/>
    </i>
    <i r="1">
      <x v="219"/>
    </i>
    <i r="1">
      <x v="220"/>
    </i>
    <i>
      <x v="13"/>
      <x v="153"/>
    </i>
    <i r="1">
      <x v="179"/>
    </i>
    <i r="1">
      <x v="221"/>
    </i>
    <i>
      <x v="14"/>
      <x v="181"/>
    </i>
    <i>
      <x v="15"/>
      <x v="137"/>
    </i>
    <i r="1">
      <x v="181"/>
    </i>
    <i r="1">
      <x v="186"/>
    </i>
    <i r="1">
      <x v="222"/>
    </i>
    <i>
      <x v="16"/>
      <x v="150"/>
    </i>
    <i r="1">
      <x v="151"/>
    </i>
    <i r="1">
      <x v="181"/>
    </i>
    <i r="1">
      <x v="187"/>
    </i>
    <i r="1">
      <x v="223"/>
    </i>
    <i t="grand">
      <x/>
    </i>
  </rowItems>
  <colItems count="1">
    <i/>
  </colItems>
  <dataFields count="1">
    <dataField name="Sum of Сумма" fld="2" baseField="0" baseItem="0" numFmtId="4"/>
  </dataFields>
  <formats count="8">
    <format dxfId="7">
      <pivotArea outline="0" collapsedLevelsAreSubtotals="1" fieldPosition="0"/>
    </format>
    <format dxfId="6">
      <pivotArea dataOnly="0" labelOnly="1" outline="0" axis="axisValues" fieldPosition="0"/>
    </format>
    <format dxfId="5">
      <pivotArea type="all" dataOnly="0" outline="0" fieldPosition="0"/>
    </format>
    <format dxfId="4">
      <pivotArea type="all" dataOnly="0" outline="0" fieldPosition="0"/>
    </format>
    <format dxfId="3">
      <pivotArea outline="0" collapsedLevelsAreSubtotals="1" fieldPosition="0"/>
    </format>
    <format dxfId="2">
      <pivotArea dataOnly="0" labelOnly="1" outline="0" axis="axisValues" fieldPosition="0"/>
    </format>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ogin.consultant.ru/link/?req=doc&amp;base=LAW&amp;n=477248&amp;dst=100010&amp;field=134&amp;date=27.11.2024"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89"/>
  <sheetViews>
    <sheetView showGridLines="0" tabSelected="1" view="pageBreakPreview" topLeftCell="A577" zoomScaleNormal="70" zoomScaleSheetLayoutView="100" workbookViewId="0">
      <selection activeCell="C579" sqref="C579:C583"/>
    </sheetView>
  </sheetViews>
  <sheetFormatPr defaultRowHeight="12.75" customHeight="1" x14ac:dyDescent="0.3"/>
  <cols>
    <col min="1" max="1" width="28.88671875" style="27" customWidth="1"/>
    <col min="2" max="2" width="63.6640625" style="27" customWidth="1"/>
    <col min="3" max="3" width="19.109375" style="27" customWidth="1"/>
    <col min="4" max="4" width="9.109375" style="27"/>
    <col min="5" max="5" width="21.5546875" style="27" customWidth="1"/>
    <col min="6" max="6" width="23.109375" style="27" customWidth="1"/>
    <col min="7" max="7" width="22.109375" style="27" customWidth="1"/>
    <col min="8" max="147" width="9.109375" style="27"/>
    <col min="148" max="170" width="9.109375" style="27" customWidth="1"/>
    <col min="171" max="403" width="9.109375" style="27"/>
    <col min="404" max="426" width="9.109375" style="27" customWidth="1"/>
    <col min="427" max="659" width="9.109375" style="27"/>
    <col min="660" max="682" width="9.109375" style="27" customWidth="1"/>
    <col min="683" max="915" width="9.109375" style="27"/>
    <col min="916" max="938" width="9.109375" style="27" customWidth="1"/>
    <col min="939" max="1171" width="9.109375" style="27"/>
    <col min="1172" max="1194" width="9.109375" style="27" customWidth="1"/>
    <col min="1195" max="1427" width="9.109375" style="27"/>
    <col min="1428" max="1450" width="9.109375" style="27" customWidth="1"/>
    <col min="1451" max="1683" width="9.109375" style="27"/>
    <col min="1684" max="1706" width="9.109375" style="27" customWidth="1"/>
    <col min="1707" max="1939" width="9.109375" style="27"/>
    <col min="1940" max="1962" width="9.109375" style="27" customWidth="1"/>
    <col min="1963" max="2195" width="9.109375" style="27"/>
    <col min="2196" max="2218" width="9.109375" style="27" customWidth="1"/>
    <col min="2219" max="2451" width="9.109375" style="27"/>
    <col min="2452" max="2474" width="9.109375" style="27" customWidth="1"/>
    <col min="2475" max="2707" width="9.109375" style="27"/>
    <col min="2708" max="2730" width="9.109375" style="27" customWidth="1"/>
    <col min="2731" max="2963" width="9.109375" style="27"/>
    <col min="2964" max="2986" width="9.109375" style="27" customWidth="1"/>
    <col min="2987" max="3219" width="9.109375" style="27"/>
    <col min="3220" max="3242" width="9.109375" style="27" customWidth="1"/>
    <col min="3243" max="3475" width="9.109375" style="27"/>
    <col min="3476" max="3498" width="9.109375" style="27" customWidth="1"/>
    <col min="3499" max="3731" width="9.109375" style="27"/>
    <col min="3732" max="3754" width="9.109375" style="27" customWidth="1"/>
    <col min="3755" max="3987" width="9.109375" style="27"/>
    <col min="3988" max="4010" width="9.109375" style="27" customWidth="1"/>
    <col min="4011" max="4243" width="9.109375" style="27"/>
    <col min="4244" max="4266" width="9.109375" style="27" customWidth="1"/>
    <col min="4267" max="4499" width="9.109375" style="27"/>
    <col min="4500" max="4522" width="9.109375" style="27" customWidth="1"/>
    <col min="4523" max="4755" width="9.109375" style="27"/>
    <col min="4756" max="4778" width="9.109375" style="27" customWidth="1"/>
    <col min="4779" max="5011" width="9.109375" style="27"/>
    <col min="5012" max="5034" width="9.109375" style="27" customWidth="1"/>
    <col min="5035" max="5267" width="9.109375" style="27"/>
    <col min="5268" max="5290" width="9.109375" style="27" customWidth="1"/>
    <col min="5291" max="5523" width="9.109375" style="27"/>
    <col min="5524" max="5546" width="9.109375" style="27" customWidth="1"/>
    <col min="5547" max="5779" width="9.109375" style="27"/>
    <col min="5780" max="5802" width="9.109375" style="27" customWidth="1"/>
    <col min="5803" max="6035" width="9.109375" style="27"/>
    <col min="6036" max="6058" width="9.109375" style="27" customWidth="1"/>
    <col min="6059" max="6291" width="9.109375" style="27"/>
    <col min="6292" max="6314" width="9.109375" style="27" customWidth="1"/>
    <col min="6315" max="6547" width="9.109375" style="27"/>
    <col min="6548" max="6570" width="9.109375" style="27" customWidth="1"/>
    <col min="6571" max="6803" width="9.109375" style="27"/>
    <col min="6804" max="6826" width="9.109375" style="27" customWidth="1"/>
    <col min="6827" max="7059" width="9.109375" style="27"/>
    <col min="7060" max="7082" width="9.109375" style="27" customWidth="1"/>
    <col min="7083" max="7315" width="9.109375" style="27"/>
    <col min="7316" max="7338" width="9.109375" style="27" customWidth="1"/>
    <col min="7339" max="7571" width="9.109375" style="27"/>
    <col min="7572" max="7594" width="9.109375" style="27" customWidth="1"/>
    <col min="7595" max="7827" width="9.109375" style="27"/>
    <col min="7828" max="7850" width="9.109375" style="27" customWidth="1"/>
    <col min="7851" max="8083" width="9.109375" style="27"/>
    <col min="8084" max="8106" width="9.109375" style="27" customWidth="1"/>
    <col min="8107" max="8339" width="9.109375" style="27"/>
    <col min="8340" max="8362" width="9.109375" style="27" customWidth="1"/>
    <col min="8363" max="8595" width="9.109375" style="27"/>
    <col min="8596" max="8618" width="9.109375" style="27" customWidth="1"/>
    <col min="8619" max="8851" width="9.109375" style="27"/>
    <col min="8852" max="8874" width="9.109375" style="27" customWidth="1"/>
    <col min="8875" max="9107" width="9.109375" style="27"/>
    <col min="9108" max="9130" width="9.109375" style="27" customWidth="1"/>
    <col min="9131" max="9363" width="9.109375" style="27"/>
    <col min="9364" max="9386" width="9.109375" style="27" customWidth="1"/>
    <col min="9387" max="9619" width="9.109375" style="27"/>
    <col min="9620" max="9642" width="9.109375" style="27" customWidth="1"/>
    <col min="9643" max="9875" width="9.109375" style="27"/>
    <col min="9876" max="9898" width="9.109375" style="27" customWidth="1"/>
    <col min="9899" max="10131" width="9.109375" style="27"/>
    <col min="10132" max="10154" width="9.109375" style="27" customWidth="1"/>
    <col min="10155" max="10387" width="9.109375" style="27"/>
    <col min="10388" max="10410" width="9.109375" style="27" customWidth="1"/>
    <col min="10411" max="10643" width="9.109375" style="27"/>
    <col min="10644" max="10666" width="9.109375" style="27" customWidth="1"/>
    <col min="10667" max="10899" width="9.109375" style="27"/>
    <col min="10900" max="10922" width="9.109375" style="27" customWidth="1"/>
    <col min="10923" max="11155" width="9.109375" style="27"/>
    <col min="11156" max="11178" width="9.109375" style="27" customWidth="1"/>
    <col min="11179" max="11411" width="9.109375" style="27"/>
    <col min="11412" max="11434" width="9.109375" style="27" customWidth="1"/>
    <col min="11435" max="11667" width="9.109375" style="27"/>
    <col min="11668" max="11690" width="9.109375" style="27" customWidth="1"/>
    <col min="11691" max="11923" width="9.109375" style="27"/>
    <col min="11924" max="11946" width="9.109375" style="27" customWidth="1"/>
    <col min="11947" max="12179" width="9.109375" style="27"/>
    <col min="12180" max="12202" width="9.109375" style="27" customWidth="1"/>
    <col min="12203" max="12435" width="9.109375" style="27"/>
    <col min="12436" max="12458" width="9.109375" style="27" customWidth="1"/>
    <col min="12459" max="12691" width="9.109375" style="27"/>
    <col min="12692" max="12714" width="9.109375" style="27" customWidth="1"/>
    <col min="12715" max="12947" width="9.109375" style="27"/>
    <col min="12948" max="12970" width="9.109375" style="27" customWidth="1"/>
    <col min="12971" max="13203" width="9.109375" style="27"/>
    <col min="13204" max="13226" width="9.109375" style="27" customWidth="1"/>
    <col min="13227" max="13459" width="9.109375" style="27"/>
    <col min="13460" max="13482" width="9.109375" style="27" customWidth="1"/>
    <col min="13483" max="13715" width="9.109375" style="27"/>
    <col min="13716" max="13738" width="9.109375" style="27" customWidth="1"/>
    <col min="13739" max="13971" width="9.109375" style="27"/>
    <col min="13972" max="13994" width="9.109375" style="27" customWidth="1"/>
    <col min="13995" max="14227" width="9.109375" style="27"/>
    <col min="14228" max="14250" width="9.109375" style="27" customWidth="1"/>
    <col min="14251" max="14483" width="9.109375" style="27"/>
    <col min="14484" max="14506" width="9.109375" style="27" customWidth="1"/>
    <col min="14507" max="14739" width="9.109375" style="27"/>
    <col min="14740" max="14762" width="9.109375" style="27" customWidth="1"/>
    <col min="14763" max="15020" width="9.109375" style="27"/>
    <col min="15021" max="15022" width="9.109375" style="27" customWidth="1"/>
    <col min="15023" max="16350" width="9.109375" style="27"/>
    <col min="16351" max="16384" width="9.109375" style="27" customWidth="1"/>
  </cols>
  <sheetData>
    <row r="1" spans="1:6" ht="18.600000000000001" x14ac:dyDescent="0.3">
      <c r="A1" s="68"/>
      <c r="B1" s="69" t="s">
        <v>749</v>
      </c>
      <c r="C1" s="69"/>
    </row>
    <row r="2" spans="1:6" ht="18.600000000000001" x14ac:dyDescent="0.3">
      <c r="A2" s="55"/>
      <c r="B2" s="69" t="s">
        <v>750</v>
      </c>
      <c r="C2" s="69"/>
    </row>
    <row r="3" spans="1:6" ht="18.600000000000001" x14ac:dyDescent="0.3">
      <c r="A3" s="55"/>
      <c r="B3" s="69" t="s">
        <v>751</v>
      </c>
      <c r="C3" s="69"/>
    </row>
    <row r="4" spans="1:6" ht="48" customHeight="1" x14ac:dyDescent="0.3">
      <c r="A4" s="60" t="s">
        <v>752</v>
      </c>
      <c r="B4" s="60"/>
      <c r="C4" s="60"/>
    </row>
    <row r="5" spans="1:6" ht="15.6" x14ac:dyDescent="0.3">
      <c r="A5" s="59"/>
      <c r="B5" s="59"/>
      <c r="C5" s="39" t="s">
        <v>525</v>
      </c>
    </row>
    <row r="6" spans="1:6" ht="87.6" customHeight="1" x14ac:dyDescent="0.3">
      <c r="A6" s="54" t="s">
        <v>526</v>
      </c>
      <c r="B6" s="54" t="s">
        <v>527</v>
      </c>
      <c r="C6" s="53" t="s">
        <v>727</v>
      </c>
    </row>
    <row r="7" spans="1:6" ht="15.6" x14ac:dyDescent="0.3">
      <c r="A7" s="49" t="s">
        <v>528</v>
      </c>
      <c r="B7" s="33" t="s">
        <v>208</v>
      </c>
      <c r="C7" s="48">
        <f>C8+C34+C57+C68+C76+C83+C106+C109+C133+C152+C172+C184+C187+C266</f>
        <v>65143706121.239998</v>
      </c>
    </row>
    <row r="8" spans="1:6" ht="15.6" x14ac:dyDescent="0.3">
      <c r="A8" s="49" t="s">
        <v>756</v>
      </c>
      <c r="B8" s="33" t="s">
        <v>209</v>
      </c>
      <c r="C8" s="52">
        <f>C9+C15</f>
        <v>37963896676.199997</v>
      </c>
      <c r="F8" s="34"/>
    </row>
    <row r="9" spans="1:6" ht="15.6" x14ac:dyDescent="0.3">
      <c r="A9" s="47" t="s">
        <v>753</v>
      </c>
      <c r="B9" s="29" t="s">
        <v>210</v>
      </c>
      <c r="C9" s="50">
        <f>C10+C13+C14</f>
        <v>13636086951.959999</v>
      </c>
    </row>
    <row r="10" spans="1:6" ht="46.8" x14ac:dyDescent="0.3">
      <c r="A10" s="47" t="s">
        <v>754</v>
      </c>
      <c r="B10" s="29" t="s">
        <v>211</v>
      </c>
      <c r="C10" s="50">
        <f>C11+C12</f>
        <v>12866717397.65</v>
      </c>
    </row>
    <row r="11" spans="1:6" ht="171.6" x14ac:dyDescent="0.3">
      <c r="A11" s="47" t="s">
        <v>755</v>
      </c>
      <c r="B11" s="29" t="s">
        <v>461</v>
      </c>
      <c r="C11" s="50">
        <v>12869861332.65</v>
      </c>
    </row>
    <row r="12" spans="1:6" ht="93.6" x14ac:dyDescent="0.3">
      <c r="A12" s="47" t="s">
        <v>757</v>
      </c>
      <c r="B12" s="29" t="s">
        <v>444</v>
      </c>
      <c r="C12" s="50">
        <v>-3143935</v>
      </c>
    </row>
    <row r="13" spans="1:6" ht="140.4" x14ac:dyDescent="0.3">
      <c r="A13" s="47" t="s">
        <v>758</v>
      </c>
      <c r="B13" s="29" t="s">
        <v>440</v>
      </c>
      <c r="C13" s="50">
        <v>257122379.11000001</v>
      </c>
    </row>
    <row r="14" spans="1:6" ht="140.4" x14ac:dyDescent="0.3">
      <c r="A14" s="47" t="s">
        <v>759</v>
      </c>
      <c r="B14" s="29" t="s">
        <v>458</v>
      </c>
      <c r="C14" s="50">
        <v>512247175.19999999</v>
      </c>
    </row>
    <row r="15" spans="1:6" ht="15.6" x14ac:dyDescent="0.3">
      <c r="A15" s="47" t="s">
        <v>760</v>
      </c>
      <c r="B15" s="29" t="s">
        <v>212</v>
      </c>
      <c r="C15" s="50">
        <f>SUM(C16:C33)</f>
        <v>24327809724.240002</v>
      </c>
    </row>
    <row r="16" spans="1:6" ht="234" x14ac:dyDescent="0.3">
      <c r="A16" s="47" t="s">
        <v>761</v>
      </c>
      <c r="B16" s="29" t="s">
        <v>495</v>
      </c>
      <c r="C16" s="50">
        <v>21055967677.18</v>
      </c>
    </row>
    <row r="17" spans="1:3" ht="171.6" x14ac:dyDescent="0.3">
      <c r="A17" s="47" t="s">
        <v>762</v>
      </c>
      <c r="B17" s="29" t="s">
        <v>496</v>
      </c>
      <c r="C17" s="50">
        <v>165842929.90000001</v>
      </c>
    </row>
    <row r="18" spans="1:3" ht="171.6" x14ac:dyDescent="0.3">
      <c r="A18" s="47" t="s">
        <v>763</v>
      </c>
      <c r="B18" s="29" t="s">
        <v>497</v>
      </c>
      <c r="C18" s="50">
        <v>29870153.039999999</v>
      </c>
    </row>
    <row r="19" spans="1:3" ht="171.6" x14ac:dyDescent="0.3">
      <c r="A19" s="47" t="s">
        <v>764</v>
      </c>
      <c r="B19" s="29" t="s">
        <v>498</v>
      </c>
      <c r="C19" s="50">
        <v>62690836.740000002</v>
      </c>
    </row>
    <row r="20" spans="1:3" ht="171.6" x14ac:dyDescent="0.3">
      <c r="A20" s="47" t="s">
        <v>765</v>
      </c>
      <c r="B20" s="29" t="s">
        <v>499</v>
      </c>
      <c r="C20" s="50">
        <v>36407761.960000001</v>
      </c>
    </row>
    <row r="21" spans="1:3" ht="156" x14ac:dyDescent="0.3">
      <c r="A21" s="47" t="s">
        <v>766</v>
      </c>
      <c r="B21" s="29" t="s">
        <v>500</v>
      </c>
      <c r="C21" s="50">
        <v>113666782.03</v>
      </c>
    </row>
    <row r="22" spans="1:3" ht="140.4" x14ac:dyDescent="0.3">
      <c r="A22" s="47" t="s">
        <v>767</v>
      </c>
      <c r="B22" s="29" t="s">
        <v>501</v>
      </c>
      <c r="C22" s="50">
        <v>274801047.56999999</v>
      </c>
    </row>
    <row r="23" spans="1:3" ht="93.6" x14ac:dyDescent="0.3">
      <c r="A23" s="47" t="s">
        <v>768</v>
      </c>
      <c r="B23" s="29" t="s">
        <v>333</v>
      </c>
      <c r="C23" s="50">
        <v>145441682.34</v>
      </c>
    </row>
    <row r="24" spans="1:3" ht="334.8" customHeight="1" x14ac:dyDescent="0.3">
      <c r="A24" s="61" t="s">
        <v>769</v>
      </c>
      <c r="B24" s="63" t="s">
        <v>502</v>
      </c>
      <c r="C24" s="65">
        <v>693040861.15999997</v>
      </c>
    </row>
    <row r="25" spans="1:3" ht="148.80000000000001" customHeight="1" x14ac:dyDescent="0.3">
      <c r="A25" s="62"/>
      <c r="B25" s="64"/>
      <c r="C25" s="66"/>
    </row>
    <row r="26" spans="1:3" ht="109.2" x14ac:dyDescent="0.3">
      <c r="A26" s="47" t="s">
        <v>770</v>
      </c>
      <c r="B26" s="29" t="s">
        <v>503</v>
      </c>
      <c r="C26" s="50">
        <v>263219271.00999999</v>
      </c>
    </row>
    <row r="27" spans="1:3" ht="109.2" x14ac:dyDescent="0.3">
      <c r="A27" s="47" t="s">
        <v>771</v>
      </c>
      <c r="B27" s="29" t="s">
        <v>504</v>
      </c>
      <c r="C27" s="50">
        <v>1029145145.1799999</v>
      </c>
    </row>
    <row r="28" spans="1:3" ht="312" x14ac:dyDescent="0.3">
      <c r="A28" s="47" t="s">
        <v>772</v>
      </c>
      <c r="B28" s="29" t="s">
        <v>505</v>
      </c>
      <c r="C28" s="50">
        <v>231081145.88999999</v>
      </c>
    </row>
    <row r="29" spans="1:3" ht="312" x14ac:dyDescent="0.3">
      <c r="A29" s="47" t="s">
        <v>773</v>
      </c>
      <c r="B29" s="29" t="s">
        <v>506</v>
      </c>
      <c r="C29" s="50">
        <v>61896641.479999997</v>
      </c>
    </row>
    <row r="30" spans="1:3" ht="312" x14ac:dyDescent="0.3">
      <c r="A30" s="47" t="s">
        <v>774</v>
      </c>
      <c r="B30" s="29" t="s">
        <v>507</v>
      </c>
      <c r="C30" s="50">
        <v>119170806.86</v>
      </c>
    </row>
    <row r="31" spans="1:3" ht="78" x14ac:dyDescent="0.3">
      <c r="A31" s="47" t="s">
        <v>775</v>
      </c>
      <c r="B31" s="29" t="s">
        <v>710</v>
      </c>
      <c r="C31" s="50">
        <v>41595619.32</v>
      </c>
    </row>
    <row r="32" spans="1:3" ht="62.4" x14ac:dyDescent="0.3">
      <c r="A32" s="47" t="s">
        <v>776</v>
      </c>
      <c r="B32" s="29" t="s">
        <v>566</v>
      </c>
      <c r="C32" s="50">
        <v>3971362.58</v>
      </c>
    </row>
    <row r="33" spans="1:3" ht="78" x14ac:dyDescent="0.3">
      <c r="A33" s="47" t="s">
        <v>777</v>
      </c>
      <c r="B33" s="29" t="s">
        <v>711</v>
      </c>
      <c r="C33" s="50">
        <v>0</v>
      </c>
    </row>
    <row r="34" spans="1:3" ht="46.8" x14ac:dyDescent="0.3">
      <c r="A34" s="49" t="s">
        <v>778</v>
      </c>
      <c r="B34" s="33" t="s">
        <v>213</v>
      </c>
      <c r="C34" s="52">
        <f t="shared" ref="C34" si="0">C36+C37+C38+C45+C48+C51+C54+C41+C43+C44+C42</f>
        <v>8498607745.1599998</v>
      </c>
    </row>
    <row r="35" spans="1:3" ht="31.2" x14ac:dyDescent="0.3">
      <c r="A35" s="47" t="s">
        <v>779</v>
      </c>
      <c r="B35" s="29" t="s">
        <v>314</v>
      </c>
      <c r="C35" s="50">
        <f t="shared" ref="C35" si="1">C36+C37+C38+C45+C48+C51+C54+C41+C43+C44+C42</f>
        <v>8498607745.1599998</v>
      </c>
    </row>
    <row r="36" spans="1:3" ht="31.2" x14ac:dyDescent="0.3">
      <c r="A36" s="47" t="s">
        <v>780</v>
      </c>
      <c r="B36" s="29" t="s">
        <v>396</v>
      </c>
      <c r="C36" s="50">
        <v>350344311.38999999</v>
      </c>
    </row>
    <row r="37" spans="1:3" ht="31.2" x14ac:dyDescent="0.3">
      <c r="A37" s="47" t="s">
        <v>781</v>
      </c>
      <c r="B37" s="29" t="s">
        <v>214</v>
      </c>
      <c r="C37" s="50">
        <v>497948905.08999997</v>
      </c>
    </row>
    <row r="38" spans="1:3" ht="187.2" x14ac:dyDescent="0.3">
      <c r="A38" s="47" t="s">
        <v>782</v>
      </c>
      <c r="B38" s="29" t="s">
        <v>397</v>
      </c>
      <c r="C38" s="50">
        <f t="shared" ref="C38" si="2">SUM(C39:C40)</f>
        <v>1713016689.1199999</v>
      </c>
    </row>
    <row r="39" spans="1:3" ht="218.4" x14ac:dyDescent="0.3">
      <c r="A39" s="47" t="s">
        <v>783</v>
      </c>
      <c r="B39" s="29" t="s">
        <v>398</v>
      </c>
      <c r="C39" s="50">
        <v>1112616088.8499999</v>
      </c>
    </row>
    <row r="40" spans="1:3" ht="265.2" x14ac:dyDescent="0.3">
      <c r="A40" s="47" t="s">
        <v>784</v>
      </c>
      <c r="B40" s="29" t="s">
        <v>399</v>
      </c>
      <c r="C40" s="50">
        <v>600400600.26999998</v>
      </c>
    </row>
    <row r="41" spans="1:3" ht="124.8" x14ac:dyDescent="0.3">
      <c r="A41" s="47" t="s">
        <v>785</v>
      </c>
      <c r="B41" s="29" t="s">
        <v>459</v>
      </c>
      <c r="C41" s="50">
        <v>2842105.52</v>
      </c>
    </row>
    <row r="42" spans="1:3" ht="109.2" x14ac:dyDescent="0.3">
      <c r="A42" s="47" t="s">
        <v>786</v>
      </c>
      <c r="B42" s="29" t="s">
        <v>425</v>
      </c>
      <c r="C42" s="50">
        <v>10282.94</v>
      </c>
    </row>
    <row r="43" spans="1:3" ht="78" x14ac:dyDescent="0.3">
      <c r="A43" s="47" t="s">
        <v>787</v>
      </c>
      <c r="B43" s="29" t="s">
        <v>426</v>
      </c>
      <c r="C43" s="50">
        <v>872179.8</v>
      </c>
    </row>
    <row r="44" spans="1:3" ht="78" x14ac:dyDescent="0.3">
      <c r="A44" s="47" t="s">
        <v>788</v>
      </c>
      <c r="B44" s="29" t="s">
        <v>427</v>
      </c>
      <c r="C44" s="50">
        <v>1189195.17</v>
      </c>
    </row>
    <row r="45" spans="1:3" ht="78" x14ac:dyDescent="0.3">
      <c r="A45" s="47" t="s">
        <v>789</v>
      </c>
      <c r="B45" s="29" t="s">
        <v>215</v>
      </c>
      <c r="C45" s="50">
        <f t="shared" ref="C45" si="3">SUM(C46:C47)</f>
        <v>3009370024.4099998</v>
      </c>
    </row>
    <row r="46" spans="1:3" ht="109.2" x14ac:dyDescent="0.3">
      <c r="A46" s="47" t="s">
        <v>790</v>
      </c>
      <c r="B46" s="29" t="s">
        <v>334</v>
      </c>
      <c r="C46" s="50">
        <v>2412016590.2399998</v>
      </c>
    </row>
    <row r="47" spans="1:3" ht="93.6" x14ac:dyDescent="0.3">
      <c r="A47" s="47" t="s">
        <v>791</v>
      </c>
      <c r="B47" s="29" t="s">
        <v>567</v>
      </c>
      <c r="C47" s="50">
        <v>597353434.16999996</v>
      </c>
    </row>
    <row r="48" spans="1:3" ht="93.6" x14ac:dyDescent="0.3">
      <c r="A48" s="47" t="s">
        <v>792</v>
      </c>
      <c r="B48" s="29" t="s">
        <v>216</v>
      </c>
      <c r="C48" s="50">
        <f t="shared" ref="C48" si="4">SUM(C49:C50)</f>
        <v>17608987.399999999</v>
      </c>
    </row>
    <row r="49" spans="1:3" ht="124.8" x14ac:dyDescent="0.3">
      <c r="A49" s="47" t="s">
        <v>793</v>
      </c>
      <c r="B49" s="29" t="s">
        <v>335</v>
      </c>
      <c r="C49" s="50">
        <v>14113641.550000001</v>
      </c>
    </row>
    <row r="50" spans="1:3" ht="109.2" x14ac:dyDescent="0.3">
      <c r="A50" s="47" t="s">
        <v>794</v>
      </c>
      <c r="B50" s="29" t="s">
        <v>518</v>
      </c>
      <c r="C50" s="50">
        <v>3495345.85</v>
      </c>
    </row>
    <row r="51" spans="1:3" ht="78" x14ac:dyDescent="0.3">
      <c r="A51" s="47" t="s">
        <v>795</v>
      </c>
      <c r="B51" s="29" t="s">
        <v>217</v>
      </c>
      <c r="C51" s="50">
        <f t="shared" ref="C51" si="5">SUM(C52:C53)</f>
        <v>3206301707.6700001</v>
      </c>
    </row>
    <row r="52" spans="1:3" ht="124.8" x14ac:dyDescent="0.3">
      <c r="A52" s="47" t="s">
        <v>796</v>
      </c>
      <c r="B52" s="29" t="s">
        <v>336</v>
      </c>
      <c r="C52" s="50">
        <v>2569857760.7199998</v>
      </c>
    </row>
    <row r="53" spans="1:3" ht="93.6" x14ac:dyDescent="0.3">
      <c r="A53" s="47" t="s">
        <v>797</v>
      </c>
      <c r="B53" s="29" t="s">
        <v>519</v>
      </c>
      <c r="C53" s="50">
        <v>636443946.95000005</v>
      </c>
    </row>
    <row r="54" spans="1:3" ht="78" x14ac:dyDescent="0.3">
      <c r="A54" s="47" t="s">
        <v>798</v>
      </c>
      <c r="B54" s="29" t="s">
        <v>218</v>
      </c>
      <c r="C54" s="50">
        <f t="shared" ref="C54" si="6">SUM(C55:C56)</f>
        <v>-300896643.35000002</v>
      </c>
    </row>
    <row r="55" spans="1:3" ht="124.8" x14ac:dyDescent="0.3">
      <c r="A55" s="47" t="s">
        <v>799</v>
      </c>
      <c r="B55" s="29" t="s">
        <v>337</v>
      </c>
      <c r="C55" s="50">
        <v>-241169311.13999999</v>
      </c>
    </row>
    <row r="56" spans="1:3" ht="93.6" x14ac:dyDescent="0.3">
      <c r="A56" s="47" t="s">
        <v>800</v>
      </c>
      <c r="B56" s="29" t="s">
        <v>520</v>
      </c>
      <c r="C56" s="50">
        <v>-59727332.210000001</v>
      </c>
    </row>
    <row r="57" spans="1:3" ht="15.6" x14ac:dyDescent="0.3">
      <c r="A57" s="49" t="s">
        <v>801</v>
      </c>
      <c r="B57" s="33" t="s">
        <v>219</v>
      </c>
      <c r="C57" s="52">
        <f>C58+C66+C67</f>
        <v>7571144289.6000004</v>
      </c>
    </row>
    <row r="58" spans="1:3" ht="31.2" x14ac:dyDescent="0.3">
      <c r="A58" s="47" t="s">
        <v>802</v>
      </c>
      <c r="B58" s="30" t="s">
        <v>220</v>
      </c>
      <c r="C58" s="50">
        <f>C59+C62+C65</f>
        <v>7232029805.1999998</v>
      </c>
    </row>
    <row r="59" spans="1:3" ht="31.2" x14ac:dyDescent="0.3">
      <c r="A59" s="47" t="s">
        <v>803</v>
      </c>
      <c r="B59" s="30" t="s">
        <v>221</v>
      </c>
      <c r="C59" s="50">
        <f>C60+C61</f>
        <v>5246119238.5600004</v>
      </c>
    </row>
    <row r="60" spans="1:3" ht="31.2" x14ac:dyDescent="0.3">
      <c r="A60" s="47" t="s">
        <v>804</v>
      </c>
      <c r="B60" s="30" t="s">
        <v>221</v>
      </c>
      <c r="C60" s="50">
        <v>5246138100.1499996</v>
      </c>
    </row>
    <row r="61" spans="1:3" ht="46.8" x14ac:dyDescent="0.3">
      <c r="A61" s="47" t="s">
        <v>805</v>
      </c>
      <c r="B61" s="30" t="s">
        <v>568</v>
      </c>
      <c r="C61" s="50">
        <v>-18861.59</v>
      </c>
    </row>
    <row r="62" spans="1:3" ht="46.8" x14ac:dyDescent="0.3">
      <c r="A62" s="47" t="s">
        <v>806</v>
      </c>
      <c r="B62" s="30" t="s">
        <v>222</v>
      </c>
      <c r="C62" s="50">
        <f>C63+C64</f>
        <v>1985930046.05</v>
      </c>
    </row>
    <row r="63" spans="1:3" ht="62.4" x14ac:dyDescent="0.3">
      <c r="A63" s="47" t="s">
        <v>807</v>
      </c>
      <c r="B63" s="30" t="s">
        <v>331</v>
      </c>
      <c r="C63" s="50">
        <v>1986061083.5799999</v>
      </c>
    </row>
    <row r="64" spans="1:3" ht="62.4" x14ac:dyDescent="0.3">
      <c r="A64" s="47" t="s">
        <v>808</v>
      </c>
      <c r="B64" s="30" t="s">
        <v>569</v>
      </c>
      <c r="C64" s="50">
        <v>-131037.53</v>
      </c>
    </row>
    <row r="65" spans="1:3" ht="46.8" x14ac:dyDescent="0.3">
      <c r="A65" s="47" t="s">
        <v>809</v>
      </c>
      <c r="B65" s="30" t="s">
        <v>570</v>
      </c>
      <c r="C65" s="50">
        <v>-19479.41</v>
      </c>
    </row>
    <row r="66" spans="1:3" ht="15.6" x14ac:dyDescent="0.3">
      <c r="A66" s="47" t="s">
        <v>810</v>
      </c>
      <c r="B66" s="30" t="s">
        <v>323</v>
      </c>
      <c r="C66" s="50">
        <v>332489673.48000002</v>
      </c>
    </row>
    <row r="67" spans="1:3" ht="46.8" x14ac:dyDescent="0.3">
      <c r="A67" s="47" t="s">
        <v>811</v>
      </c>
      <c r="B67" s="30" t="s">
        <v>571</v>
      </c>
      <c r="C67" s="50">
        <v>6624810.9199999999</v>
      </c>
    </row>
    <row r="68" spans="1:3" ht="15.6" x14ac:dyDescent="0.3">
      <c r="A68" s="49" t="s">
        <v>812</v>
      </c>
      <c r="B68" s="33" t="s">
        <v>223</v>
      </c>
      <c r="C68" s="52">
        <f t="shared" ref="C68" si="7">C69+C72+C75</f>
        <v>5212965196.21</v>
      </c>
    </row>
    <row r="69" spans="1:3" ht="15.6" x14ac:dyDescent="0.3">
      <c r="A69" s="47" t="s">
        <v>813</v>
      </c>
      <c r="B69" s="29" t="s">
        <v>224</v>
      </c>
      <c r="C69" s="50">
        <f t="shared" ref="C69" si="8">SUM(C70:C71)</f>
        <v>3985651066.9299998</v>
      </c>
    </row>
    <row r="70" spans="1:3" ht="31.2" x14ac:dyDescent="0.3">
      <c r="A70" s="47" t="s">
        <v>814</v>
      </c>
      <c r="B70" s="29" t="s">
        <v>225</v>
      </c>
      <c r="C70" s="50">
        <v>3911999431.9299998</v>
      </c>
    </row>
    <row r="71" spans="1:3" ht="31.2" x14ac:dyDescent="0.3">
      <c r="A71" s="47" t="s">
        <v>815</v>
      </c>
      <c r="B71" s="29" t="s">
        <v>226</v>
      </c>
      <c r="C71" s="50">
        <v>73651635</v>
      </c>
    </row>
    <row r="72" spans="1:3" ht="15.6" x14ac:dyDescent="0.3">
      <c r="A72" s="47" t="s">
        <v>816</v>
      </c>
      <c r="B72" s="29" t="s">
        <v>227</v>
      </c>
      <c r="C72" s="50">
        <f t="shared" ref="C72" si="9">SUM(C73:C74)</f>
        <v>1226649129.28</v>
      </c>
    </row>
    <row r="73" spans="1:3" ht="15.6" x14ac:dyDescent="0.3">
      <c r="A73" s="47" t="s">
        <v>817</v>
      </c>
      <c r="B73" s="29" t="s">
        <v>228</v>
      </c>
      <c r="C73" s="50">
        <v>254993589.52000001</v>
      </c>
    </row>
    <row r="74" spans="1:3" ht="15.6" x14ac:dyDescent="0.3">
      <c r="A74" s="47" t="s">
        <v>818</v>
      </c>
      <c r="B74" s="29" t="s">
        <v>229</v>
      </c>
      <c r="C74" s="50">
        <v>971655539.75999999</v>
      </c>
    </row>
    <row r="75" spans="1:3" ht="15.6" x14ac:dyDescent="0.3">
      <c r="A75" s="47" t="s">
        <v>819</v>
      </c>
      <c r="B75" s="29" t="s">
        <v>230</v>
      </c>
      <c r="C75" s="50">
        <v>665000</v>
      </c>
    </row>
    <row r="76" spans="1:3" ht="34.200000000000003" customHeight="1" x14ac:dyDescent="0.3">
      <c r="A76" s="49" t="s">
        <v>820</v>
      </c>
      <c r="B76" s="33" t="s">
        <v>231</v>
      </c>
      <c r="C76" s="52">
        <f t="shared" ref="C76" si="10">C77+C80</f>
        <v>54315456.619999997</v>
      </c>
    </row>
    <row r="77" spans="1:3" ht="15.6" x14ac:dyDescent="0.3">
      <c r="A77" s="47" t="s">
        <v>821</v>
      </c>
      <c r="B77" s="29" t="s">
        <v>232</v>
      </c>
      <c r="C77" s="50">
        <f t="shared" ref="C77" si="11">SUM(C78:C79)</f>
        <v>53357855.340000004</v>
      </c>
    </row>
    <row r="78" spans="1:3" ht="15.6" x14ac:dyDescent="0.3">
      <c r="A78" s="47" t="s">
        <v>822</v>
      </c>
      <c r="B78" s="29" t="s">
        <v>233</v>
      </c>
      <c r="C78" s="50">
        <v>30342405.489999998</v>
      </c>
    </row>
    <row r="79" spans="1:3" ht="124.8" x14ac:dyDescent="0.3">
      <c r="A79" s="47" t="s">
        <v>823</v>
      </c>
      <c r="B79" s="29" t="s">
        <v>400</v>
      </c>
      <c r="C79" s="50">
        <v>23015449.850000001</v>
      </c>
    </row>
    <row r="80" spans="1:3" ht="31.2" x14ac:dyDescent="0.3">
      <c r="A80" s="47" t="s">
        <v>824</v>
      </c>
      <c r="B80" s="29" t="s">
        <v>234</v>
      </c>
      <c r="C80" s="50">
        <f>C81+C82</f>
        <v>957601.28000000003</v>
      </c>
    </row>
    <row r="81" spans="1:3" ht="15.6" x14ac:dyDescent="0.3">
      <c r="A81" s="47" t="s">
        <v>825</v>
      </c>
      <c r="B81" s="29" t="s">
        <v>235</v>
      </c>
      <c r="C81" s="50">
        <v>924097.28</v>
      </c>
    </row>
    <row r="82" spans="1:3" ht="31.2" x14ac:dyDescent="0.3">
      <c r="A82" s="47" t="s">
        <v>826</v>
      </c>
      <c r="B82" s="29" t="s">
        <v>572</v>
      </c>
      <c r="C82" s="50">
        <v>33504</v>
      </c>
    </row>
    <row r="83" spans="1:3" ht="15.6" x14ac:dyDescent="0.3">
      <c r="A83" s="49" t="s">
        <v>529</v>
      </c>
      <c r="B83" s="33" t="s">
        <v>236</v>
      </c>
      <c r="C83" s="52">
        <f>C85+C86+C84</f>
        <v>116045554.39</v>
      </c>
    </row>
    <row r="84" spans="1:3" ht="93.6" x14ac:dyDescent="0.3">
      <c r="A84" s="47" t="s">
        <v>827</v>
      </c>
      <c r="B84" s="29" t="s">
        <v>472</v>
      </c>
      <c r="C84" s="50">
        <v>3375</v>
      </c>
    </row>
    <row r="85" spans="1:3" ht="78" x14ac:dyDescent="0.3">
      <c r="A85" s="47" t="s">
        <v>828</v>
      </c>
      <c r="B85" s="29" t="s">
        <v>237</v>
      </c>
      <c r="C85" s="50">
        <v>4363401.5</v>
      </c>
    </row>
    <row r="86" spans="1:3" ht="31.2" x14ac:dyDescent="0.3">
      <c r="A86" s="47" t="s">
        <v>530</v>
      </c>
      <c r="B86" s="29" t="s">
        <v>238</v>
      </c>
      <c r="C86" s="50">
        <f>C87+C88+C92+C93+C94+C97+C98+C99+C100+C101+C102+C103+C104+C105</f>
        <v>111678777.89</v>
      </c>
    </row>
    <row r="87" spans="1:3" ht="46.8" x14ac:dyDescent="0.3">
      <c r="A87" s="47" t="s">
        <v>829</v>
      </c>
      <c r="B87" s="29" t="s">
        <v>239</v>
      </c>
      <c r="C87" s="50">
        <v>54793092.140000001</v>
      </c>
    </row>
    <row r="88" spans="1:3" ht="62.4" x14ac:dyDescent="0.3">
      <c r="A88" s="47" t="s">
        <v>531</v>
      </c>
      <c r="B88" s="29" t="s">
        <v>240</v>
      </c>
      <c r="C88" s="50">
        <f t="shared" ref="C88" si="12">C89</f>
        <v>6180500</v>
      </c>
    </row>
    <row r="89" spans="1:3" ht="78" x14ac:dyDescent="0.3">
      <c r="A89" s="47" t="s">
        <v>532</v>
      </c>
      <c r="B89" s="29" t="s">
        <v>241</v>
      </c>
      <c r="C89" s="50">
        <v>6180500</v>
      </c>
    </row>
    <row r="90" spans="1:3" ht="78" x14ac:dyDescent="0.3">
      <c r="A90" s="47" t="s">
        <v>830</v>
      </c>
      <c r="B90" s="29" t="s">
        <v>241</v>
      </c>
      <c r="C90" s="50">
        <v>786500</v>
      </c>
    </row>
    <row r="91" spans="1:3" ht="78" x14ac:dyDescent="0.3">
      <c r="A91" s="47" t="s">
        <v>831</v>
      </c>
      <c r="B91" s="29" t="s">
        <v>241</v>
      </c>
      <c r="C91" s="50">
        <v>5394000</v>
      </c>
    </row>
    <row r="92" spans="1:3" ht="31.2" x14ac:dyDescent="0.3">
      <c r="A92" s="47" t="s">
        <v>832</v>
      </c>
      <c r="B92" s="29" t="s">
        <v>242</v>
      </c>
      <c r="C92" s="50">
        <v>5124240</v>
      </c>
    </row>
    <row r="93" spans="1:3" ht="78" x14ac:dyDescent="0.3">
      <c r="A93" s="47" t="s">
        <v>833</v>
      </c>
      <c r="B93" s="29" t="s">
        <v>243</v>
      </c>
      <c r="C93" s="50">
        <v>21700</v>
      </c>
    </row>
    <row r="94" spans="1:3" ht="81.599999999999994" customHeight="1" x14ac:dyDescent="0.3">
      <c r="A94" s="47" t="s">
        <v>533</v>
      </c>
      <c r="B94" s="30" t="s">
        <v>244</v>
      </c>
      <c r="C94" s="50">
        <f t="shared" ref="C94" si="13">SUM(C95:C96)</f>
        <v>30916688</v>
      </c>
    </row>
    <row r="95" spans="1:3" ht="93.6" x14ac:dyDescent="0.3">
      <c r="A95" s="47" t="s">
        <v>834</v>
      </c>
      <c r="B95" s="29" t="s">
        <v>245</v>
      </c>
      <c r="C95" s="50">
        <v>15997138</v>
      </c>
    </row>
    <row r="96" spans="1:3" ht="187.2" x14ac:dyDescent="0.3">
      <c r="A96" s="47" t="s">
        <v>835</v>
      </c>
      <c r="B96" s="29" t="s">
        <v>246</v>
      </c>
      <c r="C96" s="50">
        <v>14919550</v>
      </c>
    </row>
    <row r="97" spans="1:3" ht="140.4" x14ac:dyDescent="0.3">
      <c r="A97" s="47" t="s">
        <v>836</v>
      </c>
      <c r="B97" s="29" t="s">
        <v>728</v>
      </c>
      <c r="C97" s="50">
        <v>1600</v>
      </c>
    </row>
    <row r="98" spans="1:3" ht="46.8" x14ac:dyDescent="0.3">
      <c r="A98" s="47" t="s">
        <v>837</v>
      </c>
      <c r="B98" s="29" t="s">
        <v>460</v>
      </c>
      <c r="C98" s="50">
        <v>26500</v>
      </c>
    </row>
    <row r="99" spans="1:3" ht="46.8" x14ac:dyDescent="0.3">
      <c r="A99" s="47" t="s">
        <v>838</v>
      </c>
      <c r="B99" s="29" t="s">
        <v>247</v>
      </c>
      <c r="C99" s="50">
        <v>130000</v>
      </c>
    </row>
    <row r="100" spans="1:3" ht="78" x14ac:dyDescent="0.3">
      <c r="A100" s="47" t="s">
        <v>839</v>
      </c>
      <c r="B100" s="29" t="s">
        <v>248</v>
      </c>
      <c r="C100" s="50">
        <v>56000</v>
      </c>
    </row>
    <row r="101" spans="1:3" ht="93.6" x14ac:dyDescent="0.3">
      <c r="A101" s="47" t="s">
        <v>840</v>
      </c>
      <c r="B101" s="29" t="s">
        <v>249</v>
      </c>
      <c r="C101" s="50">
        <v>152500</v>
      </c>
    </row>
    <row r="102" spans="1:3" ht="78" x14ac:dyDescent="0.3">
      <c r="A102" s="47" t="s">
        <v>841</v>
      </c>
      <c r="B102" s="30" t="s">
        <v>368</v>
      </c>
      <c r="C102" s="50">
        <v>189500</v>
      </c>
    </row>
    <row r="103" spans="1:3" ht="31.2" x14ac:dyDescent="0.3">
      <c r="A103" s="47" t="s">
        <v>842</v>
      </c>
      <c r="B103" s="30" t="s">
        <v>573</v>
      </c>
      <c r="C103" s="50">
        <v>6394633.6500000004</v>
      </c>
    </row>
    <row r="104" spans="1:3" ht="46.8" x14ac:dyDescent="0.3">
      <c r="A104" s="47" t="s">
        <v>843</v>
      </c>
      <c r="B104" s="30" t="s">
        <v>574</v>
      </c>
      <c r="C104" s="50">
        <v>7554790.2599999998</v>
      </c>
    </row>
    <row r="105" spans="1:3" ht="46.8" x14ac:dyDescent="0.3">
      <c r="A105" s="47" t="s">
        <v>844</v>
      </c>
      <c r="B105" s="30" t="s">
        <v>575</v>
      </c>
      <c r="C105" s="50">
        <v>137033.84</v>
      </c>
    </row>
    <row r="106" spans="1:3" ht="46.8" x14ac:dyDescent="0.3">
      <c r="A106" s="49" t="s">
        <v>845</v>
      </c>
      <c r="B106" s="33" t="s">
        <v>576</v>
      </c>
      <c r="C106" s="52">
        <f>C107</f>
        <v>-76.239999999999995</v>
      </c>
    </row>
    <row r="107" spans="1:3" ht="31.2" x14ac:dyDescent="0.3">
      <c r="A107" s="47" t="s">
        <v>846</v>
      </c>
      <c r="B107" s="29" t="s">
        <v>577</v>
      </c>
      <c r="C107" s="50">
        <f>C108</f>
        <v>-76.239999999999995</v>
      </c>
    </row>
    <row r="108" spans="1:3" ht="31.2" x14ac:dyDescent="0.3">
      <c r="A108" s="47" t="s">
        <v>847</v>
      </c>
      <c r="B108" s="29" t="s">
        <v>577</v>
      </c>
      <c r="C108" s="50">
        <v>-76.239999999999995</v>
      </c>
    </row>
    <row r="109" spans="1:3" ht="46.8" x14ac:dyDescent="0.3">
      <c r="A109" s="49" t="s">
        <v>534</v>
      </c>
      <c r="B109" s="33" t="s">
        <v>250</v>
      </c>
      <c r="C109" s="52">
        <f>C110+C117+C127+C130+C112+C115+C124</f>
        <v>4230656654.5700002</v>
      </c>
    </row>
    <row r="110" spans="1:3" ht="78" x14ac:dyDescent="0.3">
      <c r="A110" s="47" t="s">
        <v>848</v>
      </c>
      <c r="B110" s="29" t="s">
        <v>251</v>
      </c>
      <c r="C110" s="50">
        <f t="shared" ref="C110" si="14">C111</f>
        <v>1889009.54</v>
      </c>
    </row>
    <row r="111" spans="1:3" ht="62.4" x14ac:dyDescent="0.3">
      <c r="A111" s="47" t="s">
        <v>849</v>
      </c>
      <c r="B111" s="29" t="s">
        <v>252</v>
      </c>
      <c r="C111" s="50">
        <v>1889009.54</v>
      </c>
    </row>
    <row r="112" spans="1:3" ht="15.6" x14ac:dyDescent="0.3">
      <c r="A112" s="47" t="s">
        <v>850</v>
      </c>
      <c r="B112" s="29" t="s">
        <v>369</v>
      </c>
      <c r="C112" s="50">
        <f t="shared" ref="C112" si="15">C113</f>
        <v>4044325177.6599998</v>
      </c>
    </row>
    <row r="113" spans="1:3" ht="46.8" x14ac:dyDescent="0.3">
      <c r="A113" s="47" t="s">
        <v>851</v>
      </c>
      <c r="B113" s="29" t="s">
        <v>370</v>
      </c>
      <c r="C113" s="50">
        <f t="shared" ref="C113" si="16">C114</f>
        <v>4044325177.6599998</v>
      </c>
    </row>
    <row r="114" spans="1:3" ht="46.8" x14ac:dyDescent="0.3">
      <c r="A114" s="47" t="s">
        <v>852</v>
      </c>
      <c r="B114" s="29" t="s">
        <v>371</v>
      </c>
      <c r="C114" s="50">
        <v>4044325177.6599998</v>
      </c>
    </row>
    <row r="115" spans="1:3" ht="31.2" x14ac:dyDescent="0.3">
      <c r="A115" s="47" t="s">
        <v>853</v>
      </c>
      <c r="B115" s="29" t="s">
        <v>401</v>
      </c>
      <c r="C115" s="50">
        <f t="shared" ref="C115" si="17">C116</f>
        <v>1438702.38</v>
      </c>
    </row>
    <row r="116" spans="1:3" ht="46.8" x14ac:dyDescent="0.3">
      <c r="A116" s="47" t="s">
        <v>854</v>
      </c>
      <c r="B116" s="29" t="s">
        <v>402</v>
      </c>
      <c r="C116" s="50">
        <v>1438702.38</v>
      </c>
    </row>
    <row r="117" spans="1:3" ht="93.6" x14ac:dyDescent="0.3">
      <c r="A117" s="47" t="s">
        <v>859</v>
      </c>
      <c r="B117" s="29" t="s">
        <v>253</v>
      </c>
      <c r="C117" s="50">
        <f>C118+C120+C122</f>
        <v>179024067.91999999</v>
      </c>
    </row>
    <row r="118" spans="1:3" ht="78" x14ac:dyDescent="0.3">
      <c r="A118" s="47" t="s">
        <v>855</v>
      </c>
      <c r="B118" s="29" t="s">
        <v>254</v>
      </c>
      <c r="C118" s="50">
        <f t="shared" ref="C118" si="18">C119</f>
        <v>145689318.25</v>
      </c>
    </row>
    <row r="119" spans="1:3" ht="78" x14ac:dyDescent="0.3">
      <c r="A119" s="47" t="s">
        <v>856</v>
      </c>
      <c r="B119" s="29" t="s">
        <v>338</v>
      </c>
      <c r="C119" s="50">
        <v>145689318.25</v>
      </c>
    </row>
    <row r="120" spans="1:3" ht="93.6" x14ac:dyDescent="0.3">
      <c r="A120" s="47" t="s">
        <v>857</v>
      </c>
      <c r="B120" s="29" t="s">
        <v>339</v>
      </c>
      <c r="C120" s="50">
        <f t="shared" ref="C120" si="19">C121</f>
        <v>6043280.5800000001</v>
      </c>
    </row>
    <row r="121" spans="1:3" ht="78" x14ac:dyDescent="0.3">
      <c r="A121" s="47" t="s">
        <v>858</v>
      </c>
      <c r="B121" s="29" t="s">
        <v>255</v>
      </c>
      <c r="C121" s="50">
        <v>6043280.5800000001</v>
      </c>
    </row>
    <row r="122" spans="1:3" ht="46.8" x14ac:dyDescent="0.3">
      <c r="A122" s="47" t="s">
        <v>860</v>
      </c>
      <c r="B122" s="29" t="s">
        <v>256</v>
      </c>
      <c r="C122" s="50">
        <f t="shared" ref="C122" si="20">C123</f>
        <v>27291469.09</v>
      </c>
    </row>
    <row r="123" spans="1:3" ht="46.8" x14ac:dyDescent="0.3">
      <c r="A123" s="47" t="s">
        <v>861</v>
      </c>
      <c r="B123" s="29" t="s">
        <v>257</v>
      </c>
      <c r="C123" s="50">
        <v>27291469.09</v>
      </c>
    </row>
    <row r="124" spans="1:3" ht="46.8" x14ac:dyDescent="0.3">
      <c r="A124" s="47" t="s">
        <v>862</v>
      </c>
      <c r="B124" s="29" t="s">
        <v>578</v>
      </c>
      <c r="C124" s="50">
        <f>C125</f>
        <v>54.19</v>
      </c>
    </row>
    <row r="125" spans="1:3" ht="78" x14ac:dyDescent="0.3">
      <c r="A125" s="47" t="s">
        <v>863</v>
      </c>
      <c r="B125" s="29" t="s">
        <v>579</v>
      </c>
      <c r="C125" s="50">
        <f>C126</f>
        <v>54.19</v>
      </c>
    </row>
    <row r="126" spans="1:3" ht="156" x14ac:dyDescent="0.3">
      <c r="A126" s="47" t="s">
        <v>864</v>
      </c>
      <c r="B126" s="29" t="s">
        <v>580</v>
      </c>
      <c r="C126" s="50">
        <v>54.19</v>
      </c>
    </row>
    <row r="127" spans="1:3" ht="31.2" x14ac:dyDescent="0.3">
      <c r="A127" s="47" t="s">
        <v>865</v>
      </c>
      <c r="B127" s="29" t="s">
        <v>258</v>
      </c>
      <c r="C127" s="50">
        <f t="shared" ref="C127" si="21">C128</f>
        <v>3108000</v>
      </c>
    </row>
    <row r="128" spans="1:3" ht="46.8" x14ac:dyDescent="0.3">
      <c r="A128" s="47" t="s">
        <v>866</v>
      </c>
      <c r="B128" s="29" t="s">
        <v>259</v>
      </c>
      <c r="C128" s="50">
        <f t="shared" ref="C128" si="22">C129</f>
        <v>3108000</v>
      </c>
    </row>
    <row r="129" spans="1:3" ht="62.4" x14ac:dyDescent="0.3">
      <c r="A129" s="47" t="s">
        <v>867</v>
      </c>
      <c r="B129" s="29" t="s">
        <v>260</v>
      </c>
      <c r="C129" s="50">
        <v>3108000</v>
      </c>
    </row>
    <row r="130" spans="1:3" ht="93.6" x14ac:dyDescent="0.3">
      <c r="A130" s="47" t="s">
        <v>868</v>
      </c>
      <c r="B130" s="29" t="s">
        <v>261</v>
      </c>
      <c r="C130" s="50">
        <f t="shared" ref="C130" si="23">C131</f>
        <v>871642.88</v>
      </c>
    </row>
    <row r="131" spans="1:3" ht="93.6" x14ac:dyDescent="0.3">
      <c r="A131" s="47" t="s">
        <v>869</v>
      </c>
      <c r="B131" s="29" t="s">
        <v>262</v>
      </c>
      <c r="C131" s="50">
        <f t="shared" ref="C131" si="24">C132</f>
        <v>871642.88</v>
      </c>
    </row>
    <row r="132" spans="1:3" ht="93.6" x14ac:dyDescent="0.3">
      <c r="A132" s="47" t="s">
        <v>870</v>
      </c>
      <c r="B132" s="29" t="s">
        <v>263</v>
      </c>
      <c r="C132" s="50">
        <v>871642.88</v>
      </c>
    </row>
    <row r="133" spans="1:3" ht="31.2" x14ac:dyDescent="0.3">
      <c r="A133" s="49" t="s">
        <v>535</v>
      </c>
      <c r="B133" s="33" t="s">
        <v>264</v>
      </c>
      <c r="C133" s="52">
        <f t="shared" ref="C133" si="25">C134+C141+C147</f>
        <v>362188375.04000002</v>
      </c>
    </row>
    <row r="134" spans="1:3" ht="31.2" hidden="1" x14ac:dyDescent="0.3">
      <c r="A134" s="47" t="s">
        <v>265</v>
      </c>
      <c r="B134" s="29" t="s">
        <v>266</v>
      </c>
      <c r="C134" s="50">
        <f t="shared" ref="C134" si="26">C135+C136+C137</f>
        <v>0</v>
      </c>
    </row>
    <row r="135" spans="1:3" ht="31.2" hidden="1" x14ac:dyDescent="0.3">
      <c r="A135" s="47" t="s">
        <v>267</v>
      </c>
      <c r="B135" s="29" t="s">
        <v>268</v>
      </c>
      <c r="C135" s="50">
        <v>0</v>
      </c>
    </row>
    <row r="136" spans="1:3" ht="31.2" hidden="1" x14ac:dyDescent="0.3">
      <c r="A136" s="47" t="s">
        <v>269</v>
      </c>
      <c r="B136" s="29" t="s">
        <v>270</v>
      </c>
      <c r="C136" s="50">
        <v>0</v>
      </c>
    </row>
    <row r="137" spans="1:3" ht="31.2" hidden="1" x14ac:dyDescent="0.3">
      <c r="A137" s="47" t="s">
        <v>271</v>
      </c>
      <c r="B137" s="29" t="s">
        <v>299</v>
      </c>
      <c r="C137" s="50">
        <v>0</v>
      </c>
    </row>
    <row r="138" spans="1:3" ht="15.6" hidden="1" x14ac:dyDescent="0.3">
      <c r="A138" s="47" t="s">
        <v>272</v>
      </c>
      <c r="B138" s="29" t="s">
        <v>300</v>
      </c>
      <c r="C138" s="50">
        <v>0</v>
      </c>
    </row>
    <row r="139" spans="1:3" ht="15.6" hidden="1" x14ac:dyDescent="0.3">
      <c r="A139" s="47" t="s">
        <v>307</v>
      </c>
      <c r="B139" s="29" t="s">
        <v>308</v>
      </c>
      <c r="C139" s="50">
        <v>0</v>
      </c>
    </row>
    <row r="140" spans="1:3" ht="46.8" hidden="1" x14ac:dyDescent="0.3">
      <c r="A140" s="47" t="s">
        <v>420</v>
      </c>
      <c r="B140" s="29" t="s">
        <v>419</v>
      </c>
      <c r="C140" s="50">
        <v>0</v>
      </c>
    </row>
    <row r="141" spans="1:3" ht="15.6" x14ac:dyDescent="0.3">
      <c r="A141" s="47" t="s">
        <v>536</v>
      </c>
      <c r="B141" s="29" t="s">
        <v>273</v>
      </c>
      <c r="C141" s="50">
        <f t="shared" ref="C141" si="27">C142+C145+C144</f>
        <v>12165131.890000001</v>
      </c>
    </row>
    <row r="142" spans="1:3" ht="46.8" x14ac:dyDescent="0.3">
      <c r="A142" s="47" t="s">
        <v>871</v>
      </c>
      <c r="B142" s="29" t="s">
        <v>274</v>
      </c>
      <c r="C142" s="50">
        <f t="shared" ref="C142" si="28">C143</f>
        <v>11737112.199999999</v>
      </c>
    </row>
    <row r="143" spans="1:3" ht="62.4" x14ac:dyDescent="0.3">
      <c r="A143" s="47" t="s">
        <v>872</v>
      </c>
      <c r="B143" s="29" t="s">
        <v>275</v>
      </c>
      <c r="C143" s="50">
        <v>11737112.199999999</v>
      </c>
    </row>
    <row r="144" spans="1:3" ht="31.2" x14ac:dyDescent="0.3">
      <c r="A144" s="47" t="s">
        <v>873</v>
      </c>
      <c r="B144" s="29" t="s">
        <v>276</v>
      </c>
      <c r="C144" s="50">
        <v>18019.689999999999</v>
      </c>
    </row>
    <row r="145" spans="1:3" ht="46.8" x14ac:dyDescent="0.3">
      <c r="A145" s="47" t="s">
        <v>874</v>
      </c>
      <c r="B145" s="29" t="s">
        <v>340</v>
      </c>
      <c r="C145" s="50">
        <f t="shared" ref="C145" si="29">C146</f>
        <v>410000</v>
      </c>
    </row>
    <row r="146" spans="1:3" ht="124.8" x14ac:dyDescent="0.3">
      <c r="A146" s="47" t="s">
        <v>875</v>
      </c>
      <c r="B146" s="29" t="s">
        <v>332</v>
      </c>
      <c r="C146" s="50">
        <v>410000</v>
      </c>
    </row>
    <row r="147" spans="1:3" ht="15.6" x14ac:dyDescent="0.3">
      <c r="A147" s="47" t="s">
        <v>876</v>
      </c>
      <c r="B147" s="29" t="s">
        <v>277</v>
      </c>
      <c r="C147" s="50">
        <f t="shared" ref="C147" si="30">C148</f>
        <v>350023243.14999998</v>
      </c>
    </row>
    <row r="148" spans="1:3" ht="31.2" x14ac:dyDescent="0.3">
      <c r="A148" s="47" t="s">
        <v>877</v>
      </c>
      <c r="B148" s="29" t="s">
        <v>278</v>
      </c>
      <c r="C148" s="50">
        <f t="shared" ref="C148" si="31">SUM(C149:C151)</f>
        <v>350023243.14999998</v>
      </c>
    </row>
    <row r="149" spans="1:3" ht="46.8" x14ac:dyDescent="0.3">
      <c r="A149" s="47" t="s">
        <v>878</v>
      </c>
      <c r="B149" s="29" t="s">
        <v>341</v>
      </c>
      <c r="C149" s="50">
        <v>804009.13</v>
      </c>
    </row>
    <row r="150" spans="1:3" ht="46.8" x14ac:dyDescent="0.3">
      <c r="A150" s="47" t="s">
        <v>879</v>
      </c>
      <c r="B150" s="29" t="s">
        <v>279</v>
      </c>
      <c r="C150" s="50">
        <v>333911657.37</v>
      </c>
    </row>
    <row r="151" spans="1:3" ht="46.8" x14ac:dyDescent="0.3">
      <c r="A151" s="47" t="s">
        <v>880</v>
      </c>
      <c r="B151" s="29" t="s">
        <v>280</v>
      </c>
      <c r="C151" s="50">
        <v>15307576.65</v>
      </c>
    </row>
    <row r="152" spans="1:3" ht="31.2" x14ac:dyDescent="0.3">
      <c r="A152" s="49" t="s">
        <v>537</v>
      </c>
      <c r="B152" s="33" t="s">
        <v>281</v>
      </c>
      <c r="C152" s="52">
        <f>C153+C162</f>
        <v>111474907.08</v>
      </c>
    </row>
    <row r="153" spans="1:3" ht="15.6" x14ac:dyDescent="0.3">
      <c r="A153" s="47" t="s">
        <v>538</v>
      </c>
      <c r="B153" s="29" t="s">
        <v>282</v>
      </c>
      <c r="C153" s="50">
        <f>C156+C154+C155</f>
        <v>7743596.0999999996</v>
      </c>
    </row>
    <row r="154" spans="1:3" ht="31.2" x14ac:dyDescent="0.3">
      <c r="A154" s="47" t="s">
        <v>881</v>
      </c>
      <c r="B154" s="29" t="s">
        <v>283</v>
      </c>
      <c r="C154" s="50">
        <v>1895421.6</v>
      </c>
    </row>
    <row r="155" spans="1:3" ht="31.2" x14ac:dyDescent="0.3">
      <c r="A155" s="47" t="s">
        <v>882</v>
      </c>
      <c r="B155" s="29" t="s">
        <v>324</v>
      </c>
      <c r="C155" s="50">
        <v>150</v>
      </c>
    </row>
    <row r="156" spans="1:3" ht="15.6" x14ac:dyDescent="0.3">
      <c r="A156" s="47" t="s">
        <v>539</v>
      </c>
      <c r="B156" s="29" t="s">
        <v>284</v>
      </c>
      <c r="C156" s="50">
        <f t="shared" ref="C156" si="32">C157</f>
        <v>5848024.5</v>
      </c>
    </row>
    <row r="157" spans="1:3" ht="46.8" x14ac:dyDescent="0.3">
      <c r="A157" s="47" t="s">
        <v>540</v>
      </c>
      <c r="B157" s="29" t="s">
        <v>285</v>
      </c>
      <c r="C157" s="50">
        <f>SUM(C158:C158)</f>
        <v>5848024.5</v>
      </c>
    </row>
    <row r="158" spans="1:3" ht="46.8" x14ac:dyDescent="0.3">
      <c r="A158" s="47" t="s">
        <v>540</v>
      </c>
      <c r="B158" s="29" t="s">
        <v>358</v>
      </c>
      <c r="C158" s="50">
        <v>5848024.5</v>
      </c>
    </row>
    <row r="159" spans="1:3" ht="46.8" x14ac:dyDescent="0.3">
      <c r="A159" s="47" t="s">
        <v>883</v>
      </c>
      <c r="B159" s="29" t="s">
        <v>358</v>
      </c>
      <c r="C159" s="50">
        <v>2475856.54</v>
      </c>
    </row>
    <row r="160" spans="1:3" ht="46.8" x14ac:dyDescent="0.3">
      <c r="A160" s="47" t="s">
        <v>884</v>
      </c>
      <c r="B160" s="29" t="s">
        <v>358</v>
      </c>
      <c r="C160" s="50">
        <v>2942527.96</v>
      </c>
    </row>
    <row r="161" spans="1:7" ht="46.8" x14ac:dyDescent="0.3">
      <c r="A161" s="47" t="s">
        <v>885</v>
      </c>
      <c r="B161" s="29" t="s">
        <v>358</v>
      </c>
      <c r="C161" s="50">
        <v>429640</v>
      </c>
    </row>
    <row r="162" spans="1:7" ht="15.6" x14ac:dyDescent="0.3">
      <c r="A162" s="47" t="s">
        <v>541</v>
      </c>
      <c r="B162" s="29" t="s">
        <v>286</v>
      </c>
      <c r="C162" s="50">
        <f>C163+C170</f>
        <v>103731310.98</v>
      </c>
    </row>
    <row r="163" spans="1:7" ht="36" customHeight="1" x14ac:dyDescent="0.3">
      <c r="A163" s="47" t="s">
        <v>542</v>
      </c>
      <c r="B163" s="29" t="s">
        <v>309</v>
      </c>
      <c r="C163" s="50">
        <f t="shared" ref="C163" si="33">C164</f>
        <v>10709866.07</v>
      </c>
    </row>
    <row r="164" spans="1:7" ht="46.8" x14ac:dyDescent="0.3">
      <c r="A164" s="47" t="s">
        <v>543</v>
      </c>
      <c r="B164" s="29" t="s">
        <v>310</v>
      </c>
      <c r="C164" s="50">
        <v>10709866.07</v>
      </c>
    </row>
    <row r="165" spans="1:7" ht="46.8" x14ac:dyDescent="0.3">
      <c r="A165" s="47" t="s">
        <v>886</v>
      </c>
      <c r="B165" s="29" t="s">
        <v>310</v>
      </c>
      <c r="C165" s="50">
        <v>289644.75</v>
      </c>
    </row>
    <row r="166" spans="1:7" ht="46.8" x14ac:dyDescent="0.3">
      <c r="A166" s="47" t="s">
        <v>887</v>
      </c>
      <c r="B166" s="29" t="s">
        <v>310</v>
      </c>
      <c r="C166" s="50">
        <v>3185084.58</v>
      </c>
    </row>
    <row r="167" spans="1:7" ht="46.8" x14ac:dyDescent="0.3">
      <c r="A167" s="47" t="s">
        <v>888</v>
      </c>
      <c r="B167" s="29" t="s">
        <v>310</v>
      </c>
      <c r="C167" s="50">
        <v>314435.18</v>
      </c>
    </row>
    <row r="168" spans="1:7" ht="46.8" x14ac:dyDescent="0.3">
      <c r="A168" s="47" t="s">
        <v>889</v>
      </c>
      <c r="B168" s="29" t="s">
        <v>310</v>
      </c>
      <c r="C168" s="50">
        <v>118306.54</v>
      </c>
    </row>
    <row r="169" spans="1:7" ht="46.8" x14ac:dyDescent="0.3">
      <c r="A169" s="47" t="s">
        <v>890</v>
      </c>
      <c r="B169" s="29" t="s">
        <v>310</v>
      </c>
      <c r="C169" s="50">
        <v>6802395.0199999996</v>
      </c>
    </row>
    <row r="170" spans="1:7" ht="15.6" x14ac:dyDescent="0.3">
      <c r="A170" s="47" t="s">
        <v>891</v>
      </c>
      <c r="B170" s="29" t="s">
        <v>287</v>
      </c>
      <c r="C170" s="50">
        <f t="shared" ref="C170" si="34">C171</f>
        <v>93021444.909999996</v>
      </c>
    </row>
    <row r="171" spans="1:7" ht="33" customHeight="1" x14ac:dyDescent="0.3">
      <c r="A171" s="47" t="s">
        <v>892</v>
      </c>
      <c r="B171" s="41" t="s">
        <v>524</v>
      </c>
      <c r="C171" s="50">
        <v>93021444.909999996</v>
      </c>
      <c r="E171" s="28"/>
      <c r="F171" s="28"/>
      <c r="G171" s="28"/>
    </row>
    <row r="172" spans="1:7" ht="31.2" x14ac:dyDescent="0.3">
      <c r="A172" s="49" t="s">
        <v>905</v>
      </c>
      <c r="B172" s="33" t="s">
        <v>288</v>
      </c>
      <c r="C172" s="52">
        <f t="shared" ref="C172" si="35">C173+C179</f>
        <v>9988728.0899999999</v>
      </c>
    </row>
    <row r="173" spans="1:7" ht="93.6" x14ac:dyDescent="0.3">
      <c r="A173" s="47" t="s">
        <v>906</v>
      </c>
      <c r="B173" s="29" t="s">
        <v>289</v>
      </c>
      <c r="C173" s="50">
        <f>C174+C176</f>
        <v>3424807.74</v>
      </c>
    </row>
    <row r="174" spans="1:7" ht="109.2" x14ac:dyDescent="0.3">
      <c r="A174" s="47" t="s">
        <v>895</v>
      </c>
      <c r="B174" s="29" t="s">
        <v>290</v>
      </c>
      <c r="C174" s="50">
        <f t="shared" ref="C174" si="36">C175</f>
        <v>1416387.99</v>
      </c>
    </row>
    <row r="175" spans="1:7" ht="93.6" x14ac:dyDescent="0.3">
      <c r="A175" s="47" t="s">
        <v>896</v>
      </c>
      <c r="B175" s="29" t="s">
        <v>291</v>
      </c>
      <c r="C175" s="50">
        <v>1416387.99</v>
      </c>
    </row>
    <row r="176" spans="1:7" ht="109.2" x14ac:dyDescent="0.3">
      <c r="A176" s="47" t="s">
        <v>904</v>
      </c>
      <c r="B176" s="29" t="s">
        <v>403</v>
      </c>
      <c r="C176" s="50">
        <f>C177+C178</f>
        <v>2008419.75</v>
      </c>
    </row>
    <row r="177" spans="1:3" ht="109.2" x14ac:dyDescent="0.3">
      <c r="A177" s="47" t="s">
        <v>897</v>
      </c>
      <c r="B177" s="29" t="s">
        <v>372</v>
      </c>
      <c r="C177" s="50">
        <v>1585146.95</v>
      </c>
    </row>
    <row r="178" spans="1:3" ht="62.4" x14ac:dyDescent="0.3">
      <c r="A178" s="47" t="s">
        <v>898</v>
      </c>
      <c r="B178" s="29" t="s">
        <v>418</v>
      </c>
      <c r="C178" s="50">
        <v>423272.8</v>
      </c>
    </row>
    <row r="179" spans="1:3" ht="31.2" x14ac:dyDescent="0.3">
      <c r="A179" s="47" t="s">
        <v>899</v>
      </c>
      <c r="B179" s="29" t="s">
        <v>292</v>
      </c>
      <c r="C179" s="50">
        <f>C180+C182</f>
        <v>6563920.3499999996</v>
      </c>
    </row>
    <row r="180" spans="1:3" ht="46.8" x14ac:dyDescent="0.3">
      <c r="A180" s="47" t="s">
        <v>900</v>
      </c>
      <c r="B180" s="29" t="s">
        <v>293</v>
      </c>
      <c r="C180" s="50">
        <f t="shared" ref="C180" si="37">C181</f>
        <v>6508920.3499999996</v>
      </c>
    </row>
    <row r="181" spans="1:3" ht="62.4" x14ac:dyDescent="0.3">
      <c r="A181" s="47" t="s">
        <v>901</v>
      </c>
      <c r="B181" s="29" t="s">
        <v>294</v>
      </c>
      <c r="C181" s="50">
        <v>6508920.3499999996</v>
      </c>
    </row>
    <row r="182" spans="1:3" ht="46.8" x14ac:dyDescent="0.3">
      <c r="A182" s="47" t="s">
        <v>902</v>
      </c>
      <c r="B182" s="29" t="s">
        <v>729</v>
      </c>
      <c r="C182" s="50">
        <f>C183</f>
        <v>55000</v>
      </c>
    </row>
    <row r="183" spans="1:3" ht="46.8" x14ac:dyDescent="0.3">
      <c r="A183" s="47" t="s">
        <v>903</v>
      </c>
      <c r="B183" s="29" t="s">
        <v>730</v>
      </c>
      <c r="C183" s="50">
        <v>55000</v>
      </c>
    </row>
    <row r="184" spans="1:3" ht="15.6" x14ac:dyDescent="0.3">
      <c r="A184" s="49" t="s">
        <v>907</v>
      </c>
      <c r="B184" s="33" t="s">
        <v>295</v>
      </c>
      <c r="C184" s="52">
        <f>C185</f>
        <v>95550</v>
      </c>
    </row>
    <row r="185" spans="1:3" ht="62.4" x14ac:dyDescent="0.3">
      <c r="A185" s="47" t="s">
        <v>908</v>
      </c>
      <c r="B185" s="29" t="s">
        <v>407</v>
      </c>
      <c r="C185" s="50">
        <f t="shared" ref="C185" si="38">C186</f>
        <v>95550</v>
      </c>
    </row>
    <row r="186" spans="1:3" ht="93.6" x14ac:dyDescent="0.3">
      <c r="A186" s="47" t="s">
        <v>909</v>
      </c>
      <c r="B186" s="29" t="s">
        <v>404</v>
      </c>
      <c r="C186" s="50">
        <v>95550</v>
      </c>
    </row>
    <row r="187" spans="1:3" ht="15.6" x14ac:dyDescent="0.3">
      <c r="A187" s="49" t="s">
        <v>544</v>
      </c>
      <c r="B187" s="33" t="s">
        <v>296</v>
      </c>
      <c r="C187" s="52">
        <f>C188+C238+C247+C262+C236+C265</f>
        <v>1012230776.25</v>
      </c>
    </row>
    <row r="188" spans="1:3" ht="46.8" x14ac:dyDescent="0.3">
      <c r="A188" s="47" t="s">
        <v>545</v>
      </c>
      <c r="B188" s="29" t="s">
        <v>315</v>
      </c>
      <c r="C188" s="50">
        <f>C189+C196+C202+C206+C208+C218+C225+C222+C232+C234</f>
        <v>584286395.88</v>
      </c>
    </row>
    <row r="189" spans="1:3" ht="62.4" x14ac:dyDescent="0.3">
      <c r="A189" s="47" t="s">
        <v>546</v>
      </c>
      <c r="B189" s="29" t="s">
        <v>342</v>
      </c>
      <c r="C189" s="50">
        <f t="shared" ref="C189" si="39">C190</f>
        <v>846000</v>
      </c>
    </row>
    <row r="190" spans="1:3" ht="93.6" x14ac:dyDescent="0.3">
      <c r="A190" s="47" t="s">
        <v>547</v>
      </c>
      <c r="B190" s="29" t="s">
        <v>343</v>
      </c>
      <c r="C190" s="50">
        <v>846000</v>
      </c>
    </row>
    <row r="191" spans="1:3" ht="93.6" x14ac:dyDescent="0.3">
      <c r="A191" s="47" t="s">
        <v>910</v>
      </c>
      <c r="B191" s="29" t="s">
        <v>343</v>
      </c>
      <c r="C191" s="50">
        <v>535500</v>
      </c>
    </row>
    <row r="192" spans="1:3" ht="93.6" x14ac:dyDescent="0.3">
      <c r="A192" s="47" t="s">
        <v>911</v>
      </c>
      <c r="B192" s="29" t="s">
        <v>343</v>
      </c>
      <c r="C192" s="50">
        <v>132000</v>
      </c>
    </row>
    <row r="193" spans="1:3" ht="93.6" x14ac:dyDescent="0.3">
      <c r="A193" s="47" t="s">
        <v>912</v>
      </c>
      <c r="B193" s="29" t="s">
        <v>343</v>
      </c>
      <c r="C193" s="50">
        <v>80000</v>
      </c>
    </row>
    <row r="194" spans="1:3" ht="93.6" x14ac:dyDescent="0.3">
      <c r="A194" s="47" t="s">
        <v>913</v>
      </c>
      <c r="B194" s="29" t="s">
        <v>343</v>
      </c>
      <c r="C194" s="50">
        <v>70000</v>
      </c>
    </row>
    <row r="195" spans="1:3" ht="93.6" x14ac:dyDescent="0.3">
      <c r="A195" s="47" t="s">
        <v>914</v>
      </c>
      <c r="B195" s="29" t="s">
        <v>343</v>
      </c>
      <c r="C195" s="50">
        <v>28500</v>
      </c>
    </row>
    <row r="196" spans="1:3" ht="62.4" x14ac:dyDescent="0.3">
      <c r="A196" s="47" t="s">
        <v>548</v>
      </c>
      <c r="B196" s="29" t="s">
        <v>344</v>
      </c>
      <c r="C196" s="50">
        <f t="shared" ref="C196" si="40">C197</f>
        <v>1215619.74</v>
      </c>
    </row>
    <row r="197" spans="1:3" ht="109.2" x14ac:dyDescent="0.3">
      <c r="A197" s="47" t="s">
        <v>549</v>
      </c>
      <c r="B197" s="29" t="s">
        <v>345</v>
      </c>
      <c r="C197" s="50">
        <v>1215619.74</v>
      </c>
    </row>
    <row r="198" spans="1:3" ht="109.2" x14ac:dyDescent="0.3">
      <c r="A198" s="47" t="s">
        <v>915</v>
      </c>
      <c r="B198" s="29" t="s">
        <v>345</v>
      </c>
      <c r="C198" s="50">
        <v>10000</v>
      </c>
    </row>
    <row r="199" spans="1:3" ht="109.2" x14ac:dyDescent="0.3">
      <c r="A199" s="47" t="s">
        <v>916</v>
      </c>
      <c r="B199" s="29" t="s">
        <v>345</v>
      </c>
      <c r="C199" s="50">
        <v>1004506.17</v>
      </c>
    </row>
    <row r="200" spans="1:3" ht="109.2" x14ac:dyDescent="0.3">
      <c r="A200" s="47" t="s">
        <v>917</v>
      </c>
      <c r="B200" s="29" t="s">
        <v>345</v>
      </c>
      <c r="C200" s="50">
        <v>201000</v>
      </c>
    </row>
    <row r="201" spans="1:3" ht="109.2" x14ac:dyDescent="0.3">
      <c r="A201" s="47" t="s">
        <v>918</v>
      </c>
      <c r="B201" s="29" t="s">
        <v>345</v>
      </c>
      <c r="C201" s="50">
        <v>113.57</v>
      </c>
    </row>
    <row r="202" spans="1:3" ht="62.4" x14ac:dyDescent="0.3">
      <c r="A202" s="47" t="s">
        <v>550</v>
      </c>
      <c r="B202" s="29" t="s">
        <v>346</v>
      </c>
      <c r="C202" s="50">
        <f t="shared" ref="C202" si="41">C203</f>
        <v>46001.72</v>
      </c>
    </row>
    <row r="203" spans="1:3" ht="109.2" x14ac:dyDescent="0.3">
      <c r="A203" s="47" t="s">
        <v>551</v>
      </c>
      <c r="B203" s="29" t="s">
        <v>347</v>
      </c>
      <c r="C203" s="50">
        <v>46001.72</v>
      </c>
    </row>
    <row r="204" spans="1:3" ht="109.2" x14ac:dyDescent="0.3">
      <c r="A204" s="47" t="s">
        <v>919</v>
      </c>
      <c r="B204" s="29" t="s">
        <v>347</v>
      </c>
      <c r="C204" s="50">
        <v>44001.72</v>
      </c>
    </row>
    <row r="205" spans="1:3" ht="109.2" x14ac:dyDescent="0.3">
      <c r="A205" s="47" t="s">
        <v>920</v>
      </c>
      <c r="B205" s="29" t="s">
        <v>347</v>
      </c>
      <c r="C205" s="50">
        <v>2000</v>
      </c>
    </row>
    <row r="206" spans="1:3" ht="62.4" x14ac:dyDescent="0.3">
      <c r="A206" s="47" t="s">
        <v>921</v>
      </c>
      <c r="B206" s="29" t="s">
        <v>348</v>
      </c>
      <c r="C206" s="50">
        <f t="shared" ref="C206" si="42">C207</f>
        <v>1000</v>
      </c>
    </row>
    <row r="207" spans="1:3" ht="93.6" x14ac:dyDescent="0.3">
      <c r="A207" s="47" t="s">
        <v>922</v>
      </c>
      <c r="B207" s="29" t="s">
        <v>349</v>
      </c>
      <c r="C207" s="50">
        <v>1000</v>
      </c>
    </row>
    <row r="208" spans="1:3" ht="62.4" x14ac:dyDescent="0.3">
      <c r="A208" s="47" t="s">
        <v>552</v>
      </c>
      <c r="B208" s="29" t="s">
        <v>350</v>
      </c>
      <c r="C208" s="50">
        <f t="shared" ref="C208" si="43">C209+C214</f>
        <v>580154099.47000003</v>
      </c>
    </row>
    <row r="209" spans="1:3" ht="93.6" x14ac:dyDescent="0.3">
      <c r="A209" s="47" t="s">
        <v>553</v>
      </c>
      <c r="B209" s="29" t="s">
        <v>351</v>
      </c>
      <c r="C209" s="50">
        <v>503269888.91000003</v>
      </c>
    </row>
    <row r="210" spans="1:3" ht="93.6" x14ac:dyDescent="0.3">
      <c r="A210" s="47" t="s">
        <v>923</v>
      </c>
      <c r="B210" s="29" t="s">
        <v>351</v>
      </c>
      <c r="C210" s="50">
        <v>43930442.420000002</v>
      </c>
    </row>
    <row r="211" spans="1:3" ht="93.6" x14ac:dyDescent="0.3">
      <c r="A211" s="47" t="s">
        <v>924</v>
      </c>
      <c r="B211" s="29" t="s">
        <v>351</v>
      </c>
      <c r="C211" s="50">
        <v>1968.75</v>
      </c>
    </row>
    <row r="212" spans="1:3" ht="93.6" x14ac:dyDescent="0.3">
      <c r="A212" s="47" t="s">
        <v>925</v>
      </c>
      <c r="B212" s="29" t="s">
        <v>351</v>
      </c>
      <c r="C212" s="50">
        <v>1434273.76</v>
      </c>
    </row>
    <row r="213" spans="1:3" ht="93.6" x14ac:dyDescent="0.3">
      <c r="A213" s="47" t="s">
        <v>926</v>
      </c>
      <c r="B213" s="29" t="s">
        <v>351</v>
      </c>
      <c r="C213" s="50">
        <v>457903203.98000002</v>
      </c>
    </row>
    <row r="214" spans="1:3" ht="78" x14ac:dyDescent="0.3">
      <c r="A214" s="47" t="s">
        <v>554</v>
      </c>
      <c r="B214" s="29" t="s">
        <v>325</v>
      </c>
      <c r="C214" s="50">
        <v>76884210.560000002</v>
      </c>
    </row>
    <row r="215" spans="1:3" ht="78" x14ac:dyDescent="0.3">
      <c r="A215" s="47" t="s">
        <v>927</v>
      </c>
      <c r="B215" s="29" t="s">
        <v>325</v>
      </c>
      <c r="C215" s="50">
        <v>74543056.099999994</v>
      </c>
    </row>
    <row r="216" spans="1:3" ht="78" x14ac:dyDescent="0.3">
      <c r="A216" s="47" t="s">
        <v>928</v>
      </c>
      <c r="B216" s="29" t="s">
        <v>325</v>
      </c>
      <c r="C216" s="50">
        <v>1221875</v>
      </c>
    </row>
    <row r="217" spans="1:3" ht="78" x14ac:dyDescent="0.3">
      <c r="A217" s="47" t="s">
        <v>929</v>
      </c>
      <c r="B217" s="29" t="s">
        <v>325</v>
      </c>
      <c r="C217" s="50">
        <v>1119279.46</v>
      </c>
    </row>
    <row r="218" spans="1:3" ht="78" x14ac:dyDescent="0.3">
      <c r="A218" s="47" t="s">
        <v>555</v>
      </c>
      <c r="B218" s="29" t="s">
        <v>352</v>
      </c>
      <c r="C218" s="50">
        <f t="shared" ref="C218" si="44">C219</f>
        <v>1767304.38</v>
      </c>
    </row>
    <row r="219" spans="1:3" ht="109.2" x14ac:dyDescent="0.3">
      <c r="A219" s="47" t="s">
        <v>556</v>
      </c>
      <c r="B219" s="29" t="s">
        <v>353</v>
      </c>
      <c r="C219" s="50">
        <v>1767304.38</v>
      </c>
    </row>
    <row r="220" spans="1:3" ht="109.2" x14ac:dyDescent="0.3">
      <c r="A220" s="47" t="s">
        <v>930</v>
      </c>
      <c r="B220" s="29" t="s">
        <v>353</v>
      </c>
      <c r="C220" s="50">
        <v>1729804.38</v>
      </c>
    </row>
    <row r="221" spans="1:3" ht="109.2" x14ac:dyDescent="0.3">
      <c r="A221" s="47" t="s">
        <v>931</v>
      </c>
      <c r="B221" s="29" t="s">
        <v>353</v>
      </c>
      <c r="C221" s="50">
        <v>37500</v>
      </c>
    </row>
    <row r="222" spans="1:3" ht="78" x14ac:dyDescent="0.3">
      <c r="A222" s="47" t="s">
        <v>932</v>
      </c>
      <c r="B222" s="29" t="s">
        <v>441</v>
      </c>
      <c r="C222" s="50">
        <f>C223+C224</f>
        <v>110000</v>
      </c>
    </row>
    <row r="223" spans="1:3" ht="140.4" x14ac:dyDescent="0.3">
      <c r="A223" s="47" t="s">
        <v>933</v>
      </c>
      <c r="B223" s="29" t="s">
        <v>405</v>
      </c>
      <c r="C223" s="50">
        <v>55000</v>
      </c>
    </row>
    <row r="224" spans="1:3" ht="218.4" x14ac:dyDescent="0.3">
      <c r="A224" s="47" t="s">
        <v>934</v>
      </c>
      <c r="B224" s="29" t="s">
        <v>731</v>
      </c>
      <c r="C224" s="50">
        <v>55000</v>
      </c>
    </row>
    <row r="225" spans="1:3" ht="62.4" x14ac:dyDescent="0.3">
      <c r="A225" s="47" t="s">
        <v>557</v>
      </c>
      <c r="B225" s="29" t="s">
        <v>354</v>
      </c>
      <c r="C225" s="50">
        <f t="shared" ref="C225" si="45">C226</f>
        <v>48370.57</v>
      </c>
    </row>
    <row r="226" spans="1:3" ht="93.6" x14ac:dyDescent="0.3">
      <c r="A226" s="47" t="s">
        <v>558</v>
      </c>
      <c r="B226" s="29" t="s">
        <v>355</v>
      </c>
      <c r="C226" s="50">
        <v>48370.57</v>
      </c>
    </row>
    <row r="227" spans="1:3" ht="93.6" x14ac:dyDescent="0.3">
      <c r="A227" s="47" t="s">
        <v>935</v>
      </c>
      <c r="B227" s="29" t="s">
        <v>355</v>
      </c>
      <c r="C227" s="50">
        <v>27500</v>
      </c>
    </row>
    <row r="228" spans="1:3" ht="93.6" x14ac:dyDescent="0.3">
      <c r="A228" s="47" t="s">
        <v>936</v>
      </c>
      <c r="B228" s="29" t="s">
        <v>355</v>
      </c>
      <c r="C228" s="50">
        <v>485.08</v>
      </c>
    </row>
    <row r="229" spans="1:3" ht="93.6" x14ac:dyDescent="0.3">
      <c r="A229" s="47" t="s">
        <v>937</v>
      </c>
      <c r="B229" s="29" t="s">
        <v>355</v>
      </c>
      <c r="C229" s="50">
        <v>6000</v>
      </c>
    </row>
    <row r="230" spans="1:3" ht="93.6" x14ac:dyDescent="0.3">
      <c r="A230" s="47" t="s">
        <v>938</v>
      </c>
      <c r="B230" s="29" t="s">
        <v>355</v>
      </c>
      <c r="C230" s="50">
        <v>3000</v>
      </c>
    </row>
    <row r="231" spans="1:3" ht="93.6" x14ac:dyDescent="0.3">
      <c r="A231" s="47" t="s">
        <v>939</v>
      </c>
      <c r="B231" s="29" t="s">
        <v>355</v>
      </c>
      <c r="C231" s="50">
        <v>11385.49</v>
      </c>
    </row>
    <row r="232" spans="1:3" ht="78" x14ac:dyDescent="0.3">
      <c r="A232" s="47" t="s">
        <v>940</v>
      </c>
      <c r="B232" s="29" t="s">
        <v>581</v>
      </c>
      <c r="C232" s="50">
        <f>C233</f>
        <v>10000</v>
      </c>
    </row>
    <row r="233" spans="1:3" ht="140.4" x14ac:dyDescent="0.3">
      <c r="A233" s="47" t="s">
        <v>941</v>
      </c>
      <c r="B233" s="29" t="s">
        <v>582</v>
      </c>
      <c r="C233" s="50">
        <v>10000</v>
      </c>
    </row>
    <row r="234" spans="1:3" ht="140.4" x14ac:dyDescent="0.3">
      <c r="A234" s="47" t="s">
        <v>942</v>
      </c>
      <c r="B234" s="29" t="s">
        <v>443</v>
      </c>
      <c r="C234" s="50">
        <f t="shared" ref="C234" si="46">C235</f>
        <v>88000</v>
      </c>
    </row>
    <row r="235" spans="1:3" ht="124.8" x14ac:dyDescent="0.3">
      <c r="A235" s="47" t="s">
        <v>943</v>
      </c>
      <c r="B235" s="29" t="s">
        <v>406</v>
      </c>
      <c r="C235" s="50">
        <v>88000</v>
      </c>
    </row>
    <row r="236" spans="1:3" ht="124.8" x14ac:dyDescent="0.3">
      <c r="A236" s="47" t="s">
        <v>944</v>
      </c>
      <c r="B236" s="29" t="s">
        <v>326</v>
      </c>
      <c r="C236" s="50">
        <f t="shared" ref="C236" si="47">C237</f>
        <v>115000</v>
      </c>
    </row>
    <row r="237" spans="1:3" ht="156" x14ac:dyDescent="0.3">
      <c r="A237" s="47" t="s">
        <v>945</v>
      </c>
      <c r="B237" s="29" t="s">
        <v>327</v>
      </c>
      <c r="C237" s="50">
        <v>115000</v>
      </c>
    </row>
    <row r="238" spans="1:3" ht="124.8" x14ac:dyDescent="0.3">
      <c r="A238" s="47" t="s">
        <v>559</v>
      </c>
      <c r="B238" s="29" t="s">
        <v>316</v>
      </c>
      <c r="C238" s="50">
        <f>C239+C241+C243+C245</f>
        <v>11554446.42</v>
      </c>
    </row>
    <row r="239" spans="1:3" ht="62.4" x14ac:dyDescent="0.3">
      <c r="A239" s="47" t="s">
        <v>946</v>
      </c>
      <c r="B239" s="29" t="s">
        <v>317</v>
      </c>
      <c r="C239" s="50">
        <f t="shared" ref="C239" si="48">C240</f>
        <v>2891036.57</v>
      </c>
    </row>
    <row r="240" spans="1:3" ht="93.6" x14ac:dyDescent="0.3">
      <c r="A240" s="47" t="s">
        <v>947</v>
      </c>
      <c r="B240" s="29" t="s">
        <v>356</v>
      </c>
      <c r="C240" s="50">
        <v>2891036.57</v>
      </c>
    </row>
    <row r="241" spans="1:3" ht="93.6" x14ac:dyDescent="0.3">
      <c r="A241" s="47" t="s">
        <v>948</v>
      </c>
      <c r="B241" s="29" t="s">
        <v>318</v>
      </c>
      <c r="C241" s="50">
        <f t="shared" ref="C241" si="49">C242</f>
        <v>3246866.21</v>
      </c>
    </row>
    <row r="242" spans="1:3" ht="93.6" x14ac:dyDescent="0.3">
      <c r="A242" s="47" t="s">
        <v>949</v>
      </c>
      <c r="B242" s="29" t="s">
        <v>357</v>
      </c>
      <c r="C242" s="50">
        <v>3246866.21</v>
      </c>
    </row>
    <row r="243" spans="1:3" ht="78" x14ac:dyDescent="0.3">
      <c r="A243" s="47" t="s">
        <v>950</v>
      </c>
      <c r="B243" s="29" t="s">
        <v>583</v>
      </c>
      <c r="C243" s="50">
        <f>C244</f>
        <v>25260.5</v>
      </c>
    </row>
    <row r="244" spans="1:3" ht="78" x14ac:dyDescent="0.3">
      <c r="A244" s="47" t="s">
        <v>951</v>
      </c>
      <c r="B244" s="29" t="s">
        <v>584</v>
      </c>
      <c r="C244" s="50">
        <v>25260.5</v>
      </c>
    </row>
    <row r="245" spans="1:3" ht="93.6" x14ac:dyDescent="0.3">
      <c r="A245" s="47" t="s">
        <v>952</v>
      </c>
      <c r="B245" s="29" t="s">
        <v>319</v>
      </c>
      <c r="C245" s="50">
        <f t="shared" ref="C245" si="50">C246</f>
        <v>5391283.1399999997</v>
      </c>
    </row>
    <row r="246" spans="1:3" ht="78" x14ac:dyDescent="0.3">
      <c r="A246" s="47" t="s">
        <v>953</v>
      </c>
      <c r="B246" s="29" t="s">
        <v>311</v>
      </c>
      <c r="C246" s="50">
        <v>5391283.1399999997</v>
      </c>
    </row>
    <row r="247" spans="1:3" ht="15.6" x14ac:dyDescent="0.3">
      <c r="A247" s="47" t="s">
        <v>560</v>
      </c>
      <c r="B247" s="29" t="s">
        <v>320</v>
      </c>
      <c r="C247" s="50">
        <f>C248+C250+C255</f>
        <v>1156141.6299999999</v>
      </c>
    </row>
    <row r="248" spans="1:3" ht="93.6" x14ac:dyDescent="0.3">
      <c r="A248" s="47" t="s">
        <v>954</v>
      </c>
      <c r="B248" s="29" t="s">
        <v>585</v>
      </c>
      <c r="C248" s="50">
        <f>C249</f>
        <v>373469</v>
      </c>
    </row>
    <row r="249" spans="1:3" ht="46.8" x14ac:dyDescent="0.3">
      <c r="A249" s="47" t="s">
        <v>955</v>
      </c>
      <c r="B249" s="29" t="s">
        <v>586</v>
      </c>
      <c r="C249" s="50">
        <v>373469</v>
      </c>
    </row>
    <row r="250" spans="1:3" ht="46.8" x14ac:dyDescent="0.3">
      <c r="A250" s="47" t="s">
        <v>589</v>
      </c>
      <c r="B250" s="29" t="s">
        <v>587</v>
      </c>
      <c r="C250" s="50">
        <f>C251</f>
        <v>461058.31</v>
      </c>
    </row>
    <row r="251" spans="1:3" ht="62.4" x14ac:dyDescent="0.3">
      <c r="A251" s="47" t="s">
        <v>590</v>
      </c>
      <c r="B251" s="29" t="s">
        <v>588</v>
      </c>
      <c r="C251" s="50">
        <v>461058.31</v>
      </c>
    </row>
    <row r="252" spans="1:3" ht="62.4" x14ac:dyDescent="0.3">
      <c r="A252" s="47" t="s">
        <v>956</v>
      </c>
      <c r="B252" s="29" t="s">
        <v>588</v>
      </c>
      <c r="C252" s="50">
        <v>59697.34</v>
      </c>
    </row>
    <row r="253" spans="1:3" ht="62.4" x14ac:dyDescent="0.3">
      <c r="A253" s="47" t="s">
        <v>957</v>
      </c>
      <c r="B253" s="29" t="s">
        <v>588</v>
      </c>
      <c r="C253" s="50">
        <v>150000</v>
      </c>
    </row>
    <row r="254" spans="1:3" ht="62.4" x14ac:dyDescent="0.3">
      <c r="A254" s="47" t="s">
        <v>958</v>
      </c>
      <c r="B254" s="29" t="s">
        <v>588</v>
      </c>
      <c r="C254" s="50">
        <v>251360.97</v>
      </c>
    </row>
    <row r="255" spans="1:3" ht="78" x14ac:dyDescent="0.3">
      <c r="A255" s="47" t="s">
        <v>561</v>
      </c>
      <c r="B255" s="29" t="s">
        <v>328</v>
      </c>
      <c r="C255" s="50">
        <f t="shared" ref="C255" si="51">C256</f>
        <v>321614.32</v>
      </c>
    </row>
    <row r="256" spans="1:3" ht="78" x14ac:dyDescent="0.3">
      <c r="A256" s="47" t="s">
        <v>562</v>
      </c>
      <c r="B256" s="29" t="s">
        <v>329</v>
      </c>
      <c r="C256" s="50">
        <f>SUM(C257:C257)</f>
        <v>321614.32</v>
      </c>
    </row>
    <row r="257" spans="1:3" ht="78" x14ac:dyDescent="0.3">
      <c r="A257" s="47" t="s">
        <v>562</v>
      </c>
      <c r="B257" s="29" t="s">
        <v>359</v>
      </c>
      <c r="C257" s="50">
        <v>321614.32</v>
      </c>
    </row>
    <row r="258" spans="1:3" ht="78" x14ac:dyDescent="0.3">
      <c r="A258" s="47" t="s">
        <v>959</v>
      </c>
      <c r="B258" s="29" t="s">
        <v>359</v>
      </c>
      <c r="C258" s="50">
        <v>-518.24</v>
      </c>
    </row>
    <row r="259" spans="1:3" ht="78" x14ac:dyDescent="0.3">
      <c r="A259" s="47" t="s">
        <v>960</v>
      </c>
      <c r="B259" s="29" t="s">
        <v>359</v>
      </c>
      <c r="C259" s="50">
        <v>31900.400000000001</v>
      </c>
    </row>
    <row r="260" spans="1:3" ht="78" x14ac:dyDescent="0.3">
      <c r="A260" s="47" t="s">
        <v>961</v>
      </c>
      <c r="B260" s="29" t="s">
        <v>359</v>
      </c>
      <c r="C260" s="50">
        <v>33452.879999999997</v>
      </c>
    </row>
    <row r="261" spans="1:3" ht="78" x14ac:dyDescent="0.3">
      <c r="A261" s="47" t="s">
        <v>962</v>
      </c>
      <c r="B261" s="29" t="s">
        <v>359</v>
      </c>
      <c r="C261" s="50">
        <v>256779.28</v>
      </c>
    </row>
    <row r="262" spans="1:3" ht="15.6" x14ac:dyDescent="0.3">
      <c r="A262" s="47" t="s">
        <v>963</v>
      </c>
      <c r="B262" s="29" t="s">
        <v>321</v>
      </c>
      <c r="C262" s="50">
        <f t="shared" ref="C262" si="52">C263</f>
        <v>1732576.26</v>
      </c>
    </row>
    <row r="263" spans="1:3" ht="31.2" x14ac:dyDescent="0.3">
      <c r="A263" s="47" t="s">
        <v>964</v>
      </c>
      <c r="B263" s="29" t="s">
        <v>322</v>
      </c>
      <c r="C263" s="50">
        <f t="shared" ref="C263" si="53">C264</f>
        <v>1732576.26</v>
      </c>
    </row>
    <row r="264" spans="1:3" ht="78" x14ac:dyDescent="0.3">
      <c r="A264" s="47" t="s">
        <v>965</v>
      </c>
      <c r="B264" s="29" t="s">
        <v>312</v>
      </c>
      <c r="C264" s="50">
        <v>1732576.26</v>
      </c>
    </row>
    <row r="265" spans="1:3" ht="109.2" x14ac:dyDescent="0.3">
      <c r="A265" s="47" t="s">
        <v>966</v>
      </c>
      <c r="B265" s="29" t="s">
        <v>442</v>
      </c>
      <c r="C265" s="50">
        <v>413386216.06</v>
      </c>
    </row>
    <row r="266" spans="1:3" ht="15.6" x14ac:dyDescent="0.3">
      <c r="A266" s="49" t="s">
        <v>596</v>
      </c>
      <c r="B266" s="33" t="s">
        <v>591</v>
      </c>
      <c r="C266" s="52">
        <f>C267+C269+C271</f>
        <v>96288.27</v>
      </c>
    </row>
    <row r="267" spans="1:3" ht="15.6" x14ac:dyDescent="0.3">
      <c r="A267" s="47" t="s">
        <v>967</v>
      </c>
      <c r="B267" s="29" t="s">
        <v>592</v>
      </c>
      <c r="C267" s="50">
        <f>C268</f>
        <v>85326.98</v>
      </c>
    </row>
    <row r="268" spans="1:3" ht="31.2" x14ac:dyDescent="0.3">
      <c r="A268" s="47" t="s">
        <v>968</v>
      </c>
      <c r="B268" s="29" t="s">
        <v>593</v>
      </c>
      <c r="C268" s="50">
        <v>85326.98</v>
      </c>
    </row>
    <row r="269" spans="1:3" ht="15.6" x14ac:dyDescent="0.3">
      <c r="A269" s="47" t="s">
        <v>969</v>
      </c>
      <c r="B269" s="29" t="s">
        <v>594</v>
      </c>
      <c r="C269" s="50">
        <f>C270</f>
        <v>10506.19</v>
      </c>
    </row>
    <row r="270" spans="1:3" ht="31.2" x14ac:dyDescent="0.3">
      <c r="A270" s="47" t="s">
        <v>970</v>
      </c>
      <c r="B270" s="29" t="s">
        <v>595</v>
      </c>
      <c r="C270" s="50">
        <v>10506.19</v>
      </c>
    </row>
    <row r="271" spans="1:3" ht="78" x14ac:dyDescent="0.3">
      <c r="A271" s="47" t="s">
        <v>971</v>
      </c>
      <c r="B271" s="29" t="s">
        <v>732</v>
      </c>
      <c r="C271" s="50">
        <f>C272</f>
        <v>455.1</v>
      </c>
    </row>
    <row r="272" spans="1:3" ht="78" x14ac:dyDescent="0.3">
      <c r="A272" s="47" t="s">
        <v>972</v>
      </c>
      <c r="B272" s="29" t="s">
        <v>733</v>
      </c>
      <c r="C272" s="50">
        <v>455.1</v>
      </c>
    </row>
    <row r="273" spans="1:3" ht="15.6" x14ac:dyDescent="0.3">
      <c r="A273" s="49" t="s">
        <v>563</v>
      </c>
      <c r="B273" s="33" t="s">
        <v>297</v>
      </c>
      <c r="C273" s="48">
        <f>C275+C283+C425+C452+C471+C478+C483+C486+C535</f>
        <v>36837473695.980003</v>
      </c>
    </row>
    <row r="274" spans="1:3" ht="46.8" x14ac:dyDescent="0.3">
      <c r="A274" s="49" t="s">
        <v>564</v>
      </c>
      <c r="B274" s="33" t="s">
        <v>434</v>
      </c>
      <c r="C274" s="48">
        <f>C275+C283+C425+C452</f>
        <v>37458606356.809998</v>
      </c>
    </row>
    <row r="275" spans="1:3" ht="31.2" x14ac:dyDescent="0.3">
      <c r="A275" s="49" t="s">
        <v>973</v>
      </c>
      <c r="B275" s="33" t="s">
        <v>26</v>
      </c>
      <c r="C275" s="48">
        <f>C276+C278+C280+C282</f>
        <v>17150219400</v>
      </c>
    </row>
    <row r="276" spans="1:3" ht="15.6" x14ac:dyDescent="0.3">
      <c r="A276" s="47" t="s">
        <v>974</v>
      </c>
      <c r="B276" s="30" t="s">
        <v>597</v>
      </c>
      <c r="C276" s="45">
        <f>C277</f>
        <v>15748779600</v>
      </c>
    </row>
    <row r="277" spans="1:3" ht="31.2" x14ac:dyDescent="0.3">
      <c r="A277" s="47" t="s">
        <v>975</v>
      </c>
      <c r="B277" s="30" t="s">
        <v>27</v>
      </c>
      <c r="C277" s="50">
        <v>15748779600</v>
      </c>
    </row>
    <row r="278" spans="1:3" ht="31.2" x14ac:dyDescent="0.3">
      <c r="A278" s="47" t="s">
        <v>976</v>
      </c>
      <c r="B278" s="30" t="s">
        <v>598</v>
      </c>
      <c r="C278" s="50">
        <f>C279</f>
        <v>194560800</v>
      </c>
    </row>
    <row r="279" spans="1:3" ht="31.2" x14ac:dyDescent="0.3">
      <c r="A279" s="47" t="s">
        <v>977</v>
      </c>
      <c r="B279" s="30" t="s">
        <v>429</v>
      </c>
      <c r="C279" s="50">
        <v>194560800</v>
      </c>
    </row>
    <row r="280" spans="1:3" ht="46.8" x14ac:dyDescent="0.3">
      <c r="A280" s="47" t="s">
        <v>978</v>
      </c>
      <c r="B280" s="30" t="s">
        <v>599</v>
      </c>
      <c r="C280" s="50">
        <f>C281</f>
        <v>1048717000</v>
      </c>
    </row>
    <row r="281" spans="1:3" ht="62.4" x14ac:dyDescent="0.3">
      <c r="A281" s="47" t="s">
        <v>979</v>
      </c>
      <c r="B281" s="30" t="s">
        <v>28</v>
      </c>
      <c r="C281" s="50">
        <v>1048717000</v>
      </c>
    </row>
    <row r="282" spans="1:3" ht="46.8" x14ac:dyDescent="0.3">
      <c r="A282" s="47" t="s">
        <v>980</v>
      </c>
      <c r="B282" s="30" t="s">
        <v>712</v>
      </c>
      <c r="C282" s="50">
        <v>158162000</v>
      </c>
    </row>
    <row r="283" spans="1:3" ht="31.2" x14ac:dyDescent="0.3">
      <c r="A283" s="49" t="s">
        <v>565</v>
      </c>
      <c r="B283" s="33" t="s">
        <v>298</v>
      </c>
      <c r="C283" s="48">
        <f>C284+C286+C288+C289+C290+C292+C294+C296+C298+C300+C302+C304+C306+C308+C310+C312+C314+C316+C318+C320+C322+C324+C326+C328+C330+C332+C334+C336+C338+C340+C342+C344+C346+C348+C349+C350+C352+C354+C356+C358+C360+C361+C363+C365+C367+C369+C371+C373+C375+C377+C379+C381+C383+C385+C387+C389+C391+C392+C394+C396+C397+C399+C401+C403+C405+C407+C409+C411+C413+C420</f>
        <v>16714008823.84</v>
      </c>
    </row>
    <row r="284" spans="1:3" ht="31.2" x14ac:dyDescent="0.3">
      <c r="A284" s="47" t="s">
        <v>981</v>
      </c>
      <c r="B284" s="30" t="s">
        <v>600</v>
      </c>
      <c r="C284" s="45">
        <f>C285</f>
        <v>197761185.97</v>
      </c>
    </row>
    <row r="285" spans="1:3" ht="31.2" x14ac:dyDescent="0.3">
      <c r="A285" s="47" t="s">
        <v>982</v>
      </c>
      <c r="B285" s="30" t="s">
        <v>391</v>
      </c>
      <c r="C285" s="50">
        <v>197761185.97</v>
      </c>
    </row>
    <row r="286" spans="1:3" s="35" customFormat="1" ht="31.2" x14ac:dyDescent="0.3">
      <c r="A286" s="47" t="s">
        <v>983</v>
      </c>
      <c r="B286" s="30" t="s">
        <v>601</v>
      </c>
      <c r="C286" s="50">
        <f>C287</f>
        <v>9063500</v>
      </c>
    </row>
    <row r="287" spans="1:3" ht="46.8" x14ac:dyDescent="0.3">
      <c r="A287" s="47" t="s">
        <v>984</v>
      </c>
      <c r="B287" s="30" t="s">
        <v>417</v>
      </c>
      <c r="C287" s="50">
        <v>9063500</v>
      </c>
    </row>
    <row r="288" spans="1:3" ht="62.4" x14ac:dyDescent="0.3">
      <c r="A288" s="47" t="s">
        <v>985</v>
      </c>
      <c r="B288" s="30" t="s">
        <v>465</v>
      </c>
      <c r="C288" s="50">
        <v>79633100</v>
      </c>
    </row>
    <row r="289" spans="1:3" ht="62.4" x14ac:dyDescent="0.3">
      <c r="A289" s="47" t="s">
        <v>986</v>
      </c>
      <c r="B289" s="31" t="s">
        <v>361</v>
      </c>
      <c r="C289" s="50">
        <v>50160200</v>
      </c>
    </row>
    <row r="290" spans="1:3" ht="78" x14ac:dyDescent="0.3">
      <c r="A290" s="47" t="s">
        <v>987</v>
      </c>
      <c r="B290" s="31" t="s">
        <v>602</v>
      </c>
      <c r="C290" s="50">
        <f>C291</f>
        <v>233120</v>
      </c>
    </row>
    <row r="291" spans="1:3" ht="93.6" x14ac:dyDescent="0.3">
      <c r="A291" s="47" t="s">
        <v>988</v>
      </c>
      <c r="B291" s="30" t="s">
        <v>33</v>
      </c>
      <c r="C291" s="50">
        <v>233120</v>
      </c>
    </row>
    <row r="292" spans="1:3" s="35" customFormat="1" ht="46.8" x14ac:dyDescent="0.3">
      <c r="A292" s="47" t="s">
        <v>989</v>
      </c>
      <c r="B292" s="30" t="s">
        <v>603</v>
      </c>
      <c r="C292" s="50">
        <f>C293</f>
        <v>61695700</v>
      </c>
    </row>
    <row r="293" spans="1:3" s="34" customFormat="1" ht="62.4" x14ac:dyDescent="0.3">
      <c r="A293" s="47" t="s">
        <v>990</v>
      </c>
      <c r="B293" s="30" t="s">
        <v>515</v>
      </c>
      <c r="C293" s="50">
        <v>61695700</v>
      </c>
    </row>
    <row r="294" spans="1:3" s="35" customFormat="1" ht="140.4" x14ac:dyDescent="0.3">
      <c r="A294" s="47" t="s">
        <v>991</v>
      </c>
      <c r="B294" s="30" t="s">
        <v>604</v>
      </c>
      <c r="C294" s="50">
        <f>C295</f>
        <v>36702984.670000002</v>
      </c>
    </row>
    <row r="295" spans="1:3" s="35" customFormat="1" ht="140.4" x14ac:dyDescent="0.3">
      <c r="A295" s="47" t="s">
        <v>992</v>
      </c>
      <c r="B295" s="30" t="s">
        <v>468</v>
      </c>
      <c r="C295" s="50">
        <v>36702984.670000002</v>
      </c>
    </row>
    <row r="296" spans="1:3" s="35" customFormat="1" ht="46.8" x14ac:dyDescent="0.3">
      <c r="A296" s="47" t="s">
        <v>993</v>
      </c>
      <c r="B296" s="30" t="s">
        <v>605</v>
      </c>
      <c r="C296" s="50">
        <f>C297</f>
        <v>7986500</v>
      </c>
    </row>
    <row r="297" spans="1:3" s="34" customFormat="1" ht="46.8" x14ac:dyDescent="0.3">
      <c r="A297" s="47" t="s">
        <v>994</v>
      </c>
      <c r="B297" s="30" t="s">
        <v>516</v>
      </c>
      <c r="C297" s="50">
        <v>7986500</v>
      </c>
    </row>
    <row r="298" spans="1:3" s="34" customFormat="1" ht="31.2" x14ac:dyDescent="0.3">
      <c r="A298" s="47" t="s">
        <v>995</v>
      </c>
      <c r="B298" s="30" t="s">
        <v>606</v>
      </c>
      <c r="C298" s="50">
        <f>C299</f>
        <v>322873000</v>
      </c>
    </row>
    <row r="299" spans="1:3" s="35" customFormat="1" ht="46.8" x14ac:dyDescent="0.3">
      <c r="A299" s="47" t="s">
        <v>996</v>
      </c>
      <c r="B299" s="30" t="s">
        <v>517</v>
      </c>
      <c r="C299" s="50">
        <v>322873000</v>
      </c>
    </row>
    <row r="300" spans="1:3" s="35" customFormat="1" ht="62.4" x14ac:dyDescent="0.3">
      <c r="A300" s="47" t="s">
        <v>997</v>
      </c>
      <c r="B300" s="30" t="s">
        <v>607</v>
      </c>
      <c r="C300" s="50">
        <f>C301</f>
        <v>9894921.4600000009</v>
      </c>
    </row>
    <row r="301" spans="1:3" s="35" customFormat="1" ht="62.4" x14ac:dyDescent="0.3">
      <c r="A301" s="47" t="s">
        <v>998</v>
      </c>
      <c r="B301" s="30" t="s">
        <v>494</v>
      </c>
      <c r="C301" s="50">
        <v>9894921.4600000009</v>
      </c>
    </row>
    <row r="302" spans="1:3" s="35" customFormat="1" ht="46.8" x14ac:dyDescent="0.3">
      <c r="A302" s="47" t="s">
        <v>999</v>
      </c>
      <c r="B302" s="30" t="s">
        <v>456</v>
      </c>
      <c r="C302" s="50">
        <f>C303</f>
        <v>318524600</v>
      </c>
    </row>
    <row r="303" spans="1:3" s="35" customFormat="1" ht="46.8" x14ac:dyDescent="0.3">
      <c r="A303" s="47" t="s">
        <v>1000</v>
      </c>
      <c r="B303" s="30" t="s">
        <v>456</v>
      </c>
      <c r="C303" s="50">
        <v>318524600</v>
      </c>
    </row>
    <row r="304" spans="1:3" s="35" customFormat="1" ht="62.4" x14ac:dyDescent="0.3">
      <c r="A304" s="47" t="s">
        <v>1001</v>
      </c>
      <c r="B304" s="30" t="s">
        <v>608</v>
      </c>
      <c r="C304" s="50">
        <f>C305</f>
        <v>79093631.969999999</v>
      </c>
    </row>
    <row r="305" spans="1:3" s="34" customFormat="1" ht="78" x14ac:dyDescent="0.3">
      <c r="A305" s="47" t="s">
        <v>1002</v>
      </c>
      <c r="B305" s="30" t="s">
        <v>416</v>
      </c>
      <c r="C305" s="50">
        <v>79093631.969999999</v>
      </c>
    </row>
    <row r="306" spans="1:3" s="35" customFormat="1" ht="31.2" x14ac:dyDescent="0.3">
      <c r="A306" s="47" t="s">
        <v>1003</v>
      </c>
      <c r="B306" s="30" t="s">
        <v>609</v>
      </c>
      <c r="C306" s="50">
        <f>C307</f>
        <v>37176435.390000001</v>
      </c>
    </row>
    <row r="307" spans="1:3" s="35" customFormat="1" ht="31.2" x14ac:dyDescent="0.3">
      <c r="A307" s="47" t="s">
        <v>1004</v>
      </c>
      <c r="B307" s="30" t="s">
        <v>303</v>
      </c>
      <c r="C307" s="50">
        <v>37176435.390000001</v>
      </c>
    </row>
    <row r="308" spans="1:3" s="35" customFormat="1" ht="46.8" x14ac:dyDescent="0.3">
      <c r="A308" s="47" t="s">
        <v>1005</v>
      </c>
      <c r="B308" s="30" t="s">
        <v>610</v>
      </c>
      <c r="C308" s="50">
        <f>C309</f>
        <v>12797000</v>
      </c>
    </row>
    <row r="309" spans="1:3" s="35" customFormat="1" ht="46.8" x14ac:dyDescent="0.3">
      <c r="A309" s="47" t="s">
        <v>1006</v>
      </c>
      <c r="B309" s="30" t="s">
        <v>35</v>
      </c>
      <c r="C309" s="50">
        <v>12797000</v>
      </c>
    </row>
    <row r="310" spans="1:3" s="35" customFormat="1" ht="93.6" x14ac:dyDescent="0.3">
      <c r="A310" s="47" t="s">
        <v>1007</v>
      </c>
      <c r="B310" s="30" t="s">
        <v>611</v>
      </c>
      <c r="C310" s="50">
        <f>C311</f>
        <v>43601880.18</v>
      </c>
    </row>
    <row r="311" spans="1:3" s="35" customFormat="1" ht="109.2" x14ac:dyDescent="0.3">
      <c r="A311" s="47" t="s">
        <v>1007</v>
      </c>
      <c r="B311" s="30" t="s">
        <v>485</v>
      </c>
      <c r="C311" s="50">
        <v>43601880.18</v>
      </c>
    </row>
    <row r="312" spans="1:3" s="35" customFormat="1" ht="187.2" x14ac:dyDescent="0.3">
      <c r="A312" s="47" t="s">
        <v>1008</v>
      </c>
      <c r="B312" s="30" t="s">
        <v>612</v>
      </c>
      <c r="C312" s="50">
        <f>C313</f>
        <v>4366200</v>
      </c>
    </row>
    <row r="313" spans="1:3" s="35" customFormat="1" ht="202.8" x14ac:dyDescent="0.3">
      <c r="A313" s="47" t="s">
        <v>1009</v>
      </c>
      <c r="B313" s="30" t="s">
        <v>486</v>
      </c>
      <c r="C313" s="50">
        <v>4366200</v>
      </c>
    </row>
    <row r="314" spans="1:3" s="35" customFormat="1" ht="31.2" x14ac:dyDescent="0.3">
      <c r="A314" s="47" t="s">
        <v>1010</v>
      </c>
      <c r="B314" s="30" t="s">
        <v>613</v>
      </c>
      <c r="C314" s="50">
        <f>C315</f>
        <v>15643947.07</v>
      </c>
    </row>
    <row r="315" spans="1:3" s="35" customFormat="1" ht="46.8" x14ac:dyDescent="0.3">
      <c r="A315" s="47" t="s">
        <v>1011</v>
      </c>
      <c r="B315" s="30" t="s">
        <v>36</v>
      </c>
      <c r="C315" s="50">
        <v>15643947.07</v>
      </c>
    </row>
    <row r="316" spans="1:3" s="35" customFormat="1" ht="93.6" x14ac:dyDescent="0.3">
      <c r="A316" s="47" t="s">
        <v>1012</v>
      </c>
      <c r="B316" s="30" t="s">
        <v>614</v>
      </c>
      <c r="C316" s="50">
        <f>C317</f>
        <v>5866400</v>
      </c>
    </row>
    <row r="317" spans="1:3" s="35" customFormat="1" ht="109.2" x14ac:dyDescent="0.3">
      <c r="A317" s="47" t="s">
        <v>1013</v>
      </c>
      <c r="B317" s="30" t="s">
        <v>435</v>
      </c>
      <c r="C317" s="50">
        <v>5866400</v>
      </c>
    </row>
    <row r="318" spans="1:3" s="35" customFormat="1" ht="31.2" x14ac:dyDescent="0.3">
      <c r="A318" s="47" t="s">
        <v>1014</v>
      </c>
      <c r="B318" s="30" t="s">
        <v>615</v>
      </c>
      <c r="C318" s="50">
        <f>C319</f>
        <v>124980700</v>
      </c>
    </row>
    <row r="319" spans="1:3" s="35" customFormat="1" ht="46.8" x14ac:dyDescent="0.3">
      <c r="A319" s="47" t="s">
        <v>1015</v>
      </c>
      <c r="B319" s="30" t="s">
        <v>415</v>
      </c>
      <c r="C319" s="50">
        <v>124980700</v>
      </c>
    </row>
    <row r="320" spans="1:3" s="35" customFormat="1" ht="78" x14ac:dyDescent="0.3">
      <c r="A320" s="47" t="s">
        <v>1016</v>
      </c>
      <c r="B320" s="30" t="s">
        <v>616</v>
      </c>
      <c r="C320" s="50">
        <f>C321</f>
        <v>4700000</v>
      </c>
    </row>
    <row r="321" spans="1:3" s="35" customFormat="1" ht="93.6" x14ac:dyDescent="0.3">
      <c r="A321" s="47" t="s">
        <v>1017</v>
      </c>
      <c r="B321" s="37" t="s">
        <v>392</v>
      </c>
      <c r="C321" s="50">
        <v>4700000</v>
      </c>
    </row>
    <row r="322" spans="1:3" s="35" customFormat="1" ht="93.6" x14ac:dyDescent="0.3">
      <c r="A322" s="47" t="s">
        <v>1018</v>
      </c>
      <c r="B322" s="30" t="s">
        <v>617</v>
      </c>
      <c r="C322" s="50">
        <f>C323</f>
        <v>706879.32</v>
      </c>
    </row>
    <row r="323" spans="1:3" s="35" customFormat="1" ht="93.6" x14ac:dyDescent="0.3">
      <c r="A323" s="47" t="s">
        <v>1019</v>
      </c>
      <c r="B323" s="30" t="s">
        <v>393</v>
      </c>
      <c r="C323" s="50">
        <v>706879.32</v>
      </c>
    </row>
    <row r="324" spans="1:3" s="34" customFormat="1" ht="31.2" x14ac:dyDescent="0.3">
      <c r="A324" s="47" t="s">
        <v>1020</v>
      </c>
      <c r="B324" s="30" t="s">
        <v>618</v>
      </c>
      <c r="C324" s="50">
        <f>C325</f>
        <v>19149400</v>
      </c>
    </row>
    <row r="325" spans="1:3" s="35" customFormat="1" ht="46.8" x14ac:dyDescent="0.3">
      <c r="A325" s="47" t="s">
        <v>1021</v>
      </c>
      <c r="B325" s="30" t="s">
        <v>508</v>
      </c>
      <c r="C325" s="50">
        <v>19149400</v>
      </c>
    </row>
    <row r="326" spans="1:3" s="35" customFormat="1" ht="46.8" x14ac:dyDescent="0.3">
      <c r="A326" s="47" t="s">
        <v>1022</v>
      </c>
      <c r="B326" s="30" t="s">
        <v>619</v>
      </c>
      <c r="C326" s="50">
        <f>C327</f>
        <v>4718409.3</v>
      </c>
    </row>
    <row r="327" spans="1:3" s="35" customFormat="1" ht="62.4" x14ac:dyDescent="0.3">
      <c r="A327" s="47" t="s">
        <v>1023</v>
      </c>
      <c r="B327" s="30" t="s">
        <v>509</v>
      </c>
      <c r="C327" s="50">
        <v>4718409.3</v>
      </c>
    </row>
    <row r="328" spans="1:3" ht="62.4" x14ac:dyDescent="0.3">
      <c r="A328" s="47" t="s">
        <v>1024</v>
      </c>
      <c r="B328" s="30" t="s">
        <v>620</v>
      </c>
      <c r="C328" s="50">
        <f>C329</f>
        <v>578608658.49000001</v>
      </c>
    </row>
    <row r="329" spans="1:3" ht="62.4" x14ac:dyDescent="0.3">
      <c r="A329" s="47" t="s">
        <v>1025</v>
      </c>
      <c r="B329" s="30" t="s">
        <v>362</v>
      </c>
      <c r="C329" s="50">
        <v>578608658.49000001</v>
      </c>
    </row>
    <row r="330" spans="1:3" ht="62.4" x14ac:dyDescent="0.3">
      <c r="A330" s="47" t="s">
        <v>1026</v>
      </c>
      <c r="B330" s="30" t="s">
        <v>621</v>
      </c>
      <c r="C330" s="50">
        <f>C331</f>
        <v>243681788.27000001</v>
      </c>
    </row>
    <row r="331" spans="1:3" ht="78" x14ac:dyDescent="0.3">
      <c r="A331" s="47" t="s">
        <v>1027</v>
      </c>
      <c r="B331" s="30" t="s">
        <v>492</v>
      </c>
      <c r="C331" s="50">
        <v>243681788.27000001</v>
      </c>
    </row>
    <row r="332" spans="1:3" ht="62.4" x14ac:dyDescent="0.3">
      <c r="A332" s="47" t="s">
        <v>1028</v>
      </c>
      <c r="B332" s="30" t="s">
        <v>622</v>
      </c>
      <c r="C332" s="50">
        <f>C333</f>
        <v>140322228.47</v>
      </c>
    </row>
    <row r="333" spans="1:3" ht="78" x14ac:dyDescent="0.3">
      <c r="A333" s="47" t="s">
        <v>1029</v>
      </c>
      <c r="B333" s="30" t="s">
        <v>487</v>
      </c>
      <c r="C333" s="50">
        <v>140322228.47</v>
      </c>
    </row>
    <row r="334" spans="1:3" ht="62.4" x14ac:dyDescent="0.3">
      <c r="A334" s="47" t="s">
        <v>1030</v>
      </c>
      <c r="B334" s="30" t="s">
        <v>623</v>
      </c>
      <c r="C334" s="50">
        <f>C335</f>
        <v>88445963.640000001</v>
      </c>
    </row>
    <row r="335" spans="1:3" ht="78" x14ac:dyDescent="0.3">
      <c r="A335" s="47" t="s">
        <v>1031</v>
      </c>
      <c r="B335" s="30" t="s">
        <v>489</v>
      </c>
      <c r="C335" s="50">
        <v>88445963.640000001</v>
      </c>
    </row>
    <row r="336" spans="1:3" ht="31.2" x14ac:dyDescent="0.3">
      <c r="A336" s="47" t="s">
        <v>1032</v>
      </c>
      <c r="B336" s="30" t="s">
        <v>624</v>
      </c>
      <c r="C336" s="50">
        <f>C337</f>
        <v>117661800</v>
      </c>
    </row>
    <row r="337" spans="1:3" ht="31.2" x14ac:dyDescent="0.3">
      <c r="A337" s="47" t="s">
        <v>1033</v>
      </c>
      <c r="B337" s="30" t="s">
        <v>488</v>
      </c>
      <c r="C337" s="50">
        <v>117661800</v>
      </c>
    </row>
    <row r="338" spans="1:3" s="35" customFormat="1" ht="31.2" x14ac:dyDescent="0.3">
      <c r="A338" s="47" t="s">
        <v>1034</v>
      </c>
      <c r="B338" s="30" t="s">
        <v>625</v>
      </c>
      <c r="C338" s="50">
        <f>C339</f>
        <v>8871859.1500000004</v>
      </c>
    </row>
    <row r="339" spans="1:3" s="35" customFormat="1" ht="31.2" x14ac:dyDescent="0.3">
      <c r="A339" s="47" t="s">
        <v>1035</v>
      </c>
      <c r="B339" s="30" t="s">
        <v>482</v>
      </c>
      <c r="C339" s="50">
        <v>8871859.1500000004</v>
      </c>
    </row>
    <row r="340" spans="1:3" s="35" customFormat="1" ht="46.8" x14ac:dyDescent="0.3">
      <c r="A340" s="47" t="s">
        <v>1036</v>
      </c>
      <c r="B340" s="30" t="s">
        <v>626</v>
      </c>
      <c r="C340" s="50">
        <f>C341</f>
        <v>130572900</v>
      </c>
    </row>
    <row r="341" spans="1:3" s="35" customFormat="1" ht="62.4" x14ac:dyDescent="0.3">
      <c r="A341" s="47" t="s">
        <v>1037</v>
      </c>
      <c r="B341" s="30" t="s">
        <v>411</v>
      </c>
      <c r="C341" s="50">
        <v>130572900</v>
      </c>
    </row>
    <row r="342" spans="1:3" ht="31.2" x14ac:dyDescent="0.3">
      <c r="A342" s="47" t="s">
        <v>1038</v>
      </c>
      <c r="B342" s="36" t="s">
        <v>627</v>
      </c>
      <c r="C342" s="50">
        <f>C343</f>
        <v>1015394754.1799999</v>
      </c>
    </row>
    <row r="343" spans="1:3" ht="46.8" x14ac:dyDescent="0.3">
      <c r="A343" s="47" t="s">
        <v>1039</v>
      </c>
      <c r="B343" s="36" t="s">
        <v>394</v>
      </c>
      <c r="C343" s="50">
        <v>1015394754.1799999</v>
      </c>
    </row>
    <row r="344" spans="1:3" ht="31.2" x14ac:dyDescent="0.3">
      <c r="A344" s="47" t="s">
        <v>1040</v>
      </c>
      <c r="B344" s="36" t="s">
        <v>628</v>
      </c>
      <c r="C344" s="50">
        <f>C345</f>
        <v>120280493.3</v>
      </c>
    </row>
    <row r="345" spans="1:3" s="34" customFormat="1" ht="46.8" x14ac:dyDescent="0.3">
      <c r="A345" s="47" t="s">
        <v>1041</v>
      </c>
      <c r="B345" s="30" t="s">
        <v>374</v>
      </c>
      <c r="C345" s="50">
        <v>120280493.3</v>
      </c>
    </row>
    <row r="346" spans="1:3" s="34" customFormat="1" ht="93.6" x14ac:dyDescent="0.3">
      <c r="A346" s="47" t="s">
        <v>1042</v>
      </c>
      <c r="B346" s="30" t="s">
        <v>629</v>
      </c>
      <c r="C346" s="50">
        <f>C347</f>
        <v>23445600</v>
      </c>
    </row>
    <row r="347" spans="1:3" s="34" customFormat="1" ht="93.6" x14ac:dyDescent="0.3">
      <c r="A347" s="47" t="s">
        <v>1043</v>
      </c>
      <c r="B347" s="30" t="s">
        <v>395</v>
      </c>
      <c r="C347" s="50">
        <v>23445600</v>
      </c>
    </row>
    <row r="348" spans="1:3" s="35" customFormat="1" ht="78" x14ac:dyDescent="0.3">
      <c r="A348" s="47" t="s">
        <v>1044</v>
      </c>
      <c r="B348" s="30" t="s">
        <v>412</v>
      </c>
      <c r="C348" s="50">
        <v>20994173.370000001</v>
      </c>
    </row>
    <row r="349" spans="1:3" s="35" customFormat="1" ht="62.4" x14ac:dyDescent="0.3">
      <c r="A349" s="47" t="s">
        <v>1045</v>
      </c>
      <c r="B349" s="30" t="s">
        <v>360</v>
      </c>
      <c r="C349" s="50">
        <v>151777300</v>
      </c>
    </row>
    <row r="350" spans="1:3" s="35" customFormat="1" ht="78" x14ac:dyDescent="0.3">
      <c r="A350" s="47" t="s">
        <v>1046</v>
      </c>
      <c r="B350" s="30" t="s">
        <v>632</v>
      </c>
      <c r="C350" s="50">
        <f>C351</f>
        <v>75555600</v>
      </c>
    </row>
    <row r="351" spans="1:3" s="35" customFormat="1" ht="78" x14ac:dyDescent="0.3">
      <c r="A351" s="47" t="s">
        <v>1047</v>
      </c>
      <c r="B351" s="30" t="s">
        <v>408</v>
      </c>
      <c r="C351" s="50">
        <v>75555600</v>
      </c>
    </row>
    <row r="352" spans="1:3" s="35" customFormat="1" ht="62.4" x14ac:dyDescent="0.3">
      <c r="A352" s="47" t="s">
        <v>1048</v>
      </c>
      <c r="B352" s="30" t="s">
        <v>633</v>
      </c>
      <c r="C352" s="50">
        <f>C353</f>
        <v>164148600</v>
      </c>
    </row>
    <row r="353" spans="1:3" s="35" customFormat="1" ht="78" x14ac:dyDescent="0.3">
      <c r="A353" s="47" t="s">
        <v>1049</v>
      </c>
      <c r="B353" s="30" t="s">
        <v>457</v>
      </c>
      <c r="C353" s="50">
        <v>164148600</v>
      </c>
    </row>
    <row r="354" spans="1:3" s="35" customFormat="1" ht="46.8" x14ac:dyDescent="0.3">
      <c r="A354" s="47" t="s">
        <v>1050</v>
      </c>
      <c r="B354" s="30" t="s">
        <v>634</v>
      </c>
      <c r="C354" s="50">
        <f>C355</f>
        <v>3497630300</v>
      </c>
    </row>
    <row r="355" spans="1:3" s="35" customFormat="1" ht="62.4" x14ac:dyDescent="0.3">
      <c r="A355" s="47" t="s">
        <v>1051</v>
      </c>
      <c r="B355" s="30" t="s">
        <v>365</v>
      </c>
      <c r="C355" s="50">
        <v>3497630300</v>
      </c>
    </row>
    <row r="356" spans="1:3" s="35" customFormat="1" ht="62.4" x14ac:dyDescent="0.3">
      <c r="A356" s="47" t="s">
        <v>1052</v>
      </c>
      <c r="B356" s="30" t="s">
        <v>635</v>
      </c>
      <c r="C356" s="50">
        <f>C357</f>
        <v>3293812900</v>
      </c>
    </row>
    <row r="357" spans="1:3" s="35" customFormat="1" ht="78" x14ac:dyDescent="0.3">
      <c r="A357" s="47" t="s">
        <v>1053</v>
      </c>
      <c r="B357" s="30" t="s">
        <v>493</v>
      </c>
      <c r="C357" s="50">
        <v>3293812900</v>
      </c>
    </row>
    <row r="358" spans="1:3" s="35" customFormat="1" ht="31.2" x14ac:dyDescent="0.3">
      <c r="A358" s="47" t="s">
        <v>1054</v>
      </c>
      <c r="B358" s="30" t="s">
        <v>636</v>
      </c>
      <c r="C358" s="50">
        <f>C359</f>
        <v>7920000</v>
      </c>
    </row>
    <row r="359" spans="1:3" s="35" customFormat="1" ht="31.2" x14ac:dyDescent="0.3">
      <c r="A359" s="47" t="s">
        <v>1055</v>
      </c>
      <c r="B359" s="30" t="s">
        <v>463</v>
      </c>
      <c r="C359" s="50">
        <v>7920000</v>
      </c>
    </row>
    <row r="360" spans="1:3" s="35" customFormat="1" ht="62.4" x14ac:dyDescent="0.3">
      <c r="A360" s="47" t="s">
        <v>1056</v>
      </c>
      <c r="B360" s="30" t="s">
        <v>37</v>
      </c>
      <c r="C360" s="50">
        <v>1753700</v>
      </c>
    </row>
    <row r="361" spans="1:3" s="35" customFormat="1" ht="46.8" x14ac:dyDescent="0.3">
      <c r="A361" s="47" t="s">
        <v>1057</v>
      </c>
      <c r="B361" s="30" t="s">
        <v>637</v>
      </c>
      <c r="C361" s="50">
        <f>C362</f>
        <v>19558200</v>
      </c>
    </row>
    <row r="362" spans="1:3" ht="62.4" x14ac:dyDescent="0.3">
      <c r="A362" s="47" t="s">
        <v>1058</v>
      </c>
      <c r="B362" s="30" t="s">
        <v>38</v>
      </c>
      <c r="C362" s="50">
        <v>19558200</v>
      </c>
    </row>
    <row r="363" spans="1:3" ht="62.4" x14ac:dyDescent="0.3">
      <c r="A363" s="47" t="s">
        <v>1059</v>
      </c>
      <c r="B363" s="30" t="s">
        <v>638</v>
      </c>
      <c r="C363" s="50">
        <f>C364</f>
        <v>138816.23000000001</v>
      </c>
    </row>
    <row r="364" spans="1:3" ht="62.4" x14ac:dyDescent="0.3">
      <c r="A364" s="47" t="s">
        <v>1060</v>
      </c>
      <c r="B364" s="30" t="s">
        <v>639</v>
      </c>
      <c r="C364" s="50">
        <v>138816.23000000001</v>
      </c>
    </row>
    <row r="365" spans="1:3" ht="109.2" x14ac:dyDescent="0.3">
      <c r="A365" s="47" t="s">
        <v>1061</v>
      </c>
      <c r="B365" s="30" t="s">
        <v>713</v>
      </c>
      <c r="C365" s="50">
        <f>C366</f>
        <v>46530400</v>
      </c>
    </row>
    <row r="366" spans="1:3" ht="124.8" x14ac:dyDescent="0.3">
      <c r="A366" s="47" t="s">
        <v>1062</v>
      </c>
      <c r="B366" s="30" t="s">
        <v>714</v>
      </c>
      <c r="C366" s="50">
        <v>46530400</v>
      </c>
    </row>
    <row r="367" spans="1:3" ht="31.2" x14ac:dyDescent="0.3">
      <c r="A367" s="47" t="s">
        <v>1063</v>
      </c>
      <c r="B367" s="30" t="s">
        <v>640</v>
      </c>
      <c r="C367" s="50">
        <f>C368</f>
        <v>69725374.269999996</v>
      </c>
    </row>
    <row r="368" spans="1:3" s="34" customFormat="1" ht="46.8" x14ac:dyDescent="0.3">
      <c r="A368" s="47" t="s">
        <v>1064</v>
      </c>
      <c r="B368" s="30" t="s">
        <v>305</v>
      </c>
      <c r="C368" s="50">
        <v>69725374.269999996</v>
      </c>
    </row>
    <row r="369" spans="1:3" s="34" customFormat="1" ht="31.2" x14ac:dyDescent="0.3">
      <c r="A369" s="47" t="s">
        <v>1065</v>
      </c>
      <c r="B369" s="30" t="s">
        <v>641</v>
      </c>
      <c r="C369" s="50">
        <f>C370</f>
        <v>15944900</v>
      </c>
    </row>
    <row r="370" spans="1:3" ht="46.8" x14ac:dyDescent="0.3">
      <c r="A370" s="47" t="s">
        <v>1066</v>
      </c>
      <c r="B370" s="30" t="s">
        <v>39</v>
      </c>
      <c r="C370" s="50">
        <v>15944900</v>
      </c>
    </row>
    <row r="371" spans="1:3" ht="46.8" x14ac:dyDescent="0.3">
      <c r="A371" s="47" t="s">
        <v>1067</v>
      </c>
      <c r="B371" s="30" t="s">
        <v>642</v>
      </c>
      <c r="C371" s="50">
        <f>C372</f>
        <v>820842492.83000004</v>
      </c>
    </row>
    <row r="372" spans="1:3" ht="46.8" x14ac:dyDescent="0.3">
      <c r="A372" s="47" t="s">
        <v>1068</v>
      </c>
      <c r="B372" s="30" t="s">
        <v>462</v>
      </c>
      <c r="C372" s="50">
        <v>820842492.83000004</v>
      </c>
    </row>
    <row r="373" spans="1:3" ht="31.2" x14ac:dyDescent="0.3">
      <c r="A373" s="47" t="s">
        <v>1069</v>
      </c>
      <c r="B373" s="30" t="s">
        <v>643</v>
      </c>
      <c r="C373" s="50">
        <f>C374</f>
        <v>8018000</v>
      </c>
    </row>
    <row r="374" spans="1:3" ht="31.2" x14ac:dyDescent="0.3">
      <c r="A374" s="47" t="s">
        <v>1070</v>
      </c>
      <c r="B374" s="31" t="s">
        <v>366</v>
      </c>
      <c r="C374" s="50">
        <v>8018000</v>
      </c>
    </row>
    <row r="375" spans="1:3" ht="46.8" x14ac:dyDescent="0.3">
      <c r="A375" s="47" t="s">
        <v>1071</v>
      </c>
      <c r="B375" s="31" t="s">
        <v>644</v>
      </c>
      <c r="C375" s="50">
        <f>C376</f>
        <v>18121279.41</v>
      </c>
    </row>
    <row r="376" spans="1:3" s="34" customFormat="1" ht="46.8" x14ac:dyDescent="0.3">
      <c r="A376" s="47" t="s">
        <v>1072</v>
      </c>
      <c r="B376" s="30" t="s">
        <v>364</v>
      </c>
      <c r="C376" s="50">
        <v>18121279.41</v>
      </c>
    </row>
    <row r="377" spans="1:3" s="34" customFormat="1" ht="31.2" x14ac:dyDescent="0.3">
      <c r="A377" s="47" t="s">
        <v>1073</v>
      </c>
      <c r="B377" s="30" t="s">
        <v>645</v>
      </c>
      <c r="C377" s="50">
        <f>C378</f>
        <v>5412700</v>
      </c>
    </row>
    <row r="378" spans="1:3" ht="46.8" x14ac:dyDescent="0.3">
      <c r="A378" s="47" t="s">
        <v>1074</v>
      </c>
      <c r="B378" s="30" t="s">
        <v>40</v>
      </c>
      <c r="C378" s="50">
        <v>5412700</v>
      </c>
    </row>
    <row r="379" spans="1:3" s="35" customFormat="1" ht="15.6" x14ac:dyDescent="0.3">
      <c r="A379" s="47" t="s">
        <v>1075</v>
      </c>
      <c r="B379" s="30" t="s">
        <v>646</v>
      </c>
      <c r="C379" s="50">
        <f>C380</f>
        <v>95451357.280000001</v>
      </c>
    </row>
    <row r="380" spans="1:3" ht="31.2" x14ac:dyDescent="0.3">
      <c r="A380" s="47" t="s">
        <v>1076</v>
      </c>
      <c r="B380" s="30" t="s">
        <v>330</v>
      </c>
      <c r="C380" s="50">
        <v>95451357.280000001</v>
      </c>
    </row>
    <row r="381" spans="1:3" ht="46.8" x14ac:dyDescent="0.3">
      <c r="A381" s="47" t="s">
        <v>1077</v>
      </c>
      <c r="B381" s="30" t="s">
        <v>715</v>
      </c>
      <c r="C381" s="50">
        <f>C382</f>
        <v>9773200</v>
      </c>
    </row>
    <row r="382" spans="1:3" ht="46.8" x14ac:dyDescent="0.3">
      <c r="A382" s="47" t="s">
        <v>1078</v>
      </c>
      <c r="B382" s="30" t="s">
        <v>716</v>
      </c>
      <c r="C382" s="50">
        <v>9773200</v>
      </c>
    </row>
    <row r="383" spans="1:3" s="34" customFormat="1" ht="46.8" x14ac:dyDescent="0.3">
      <c r="A383" s="47" t="s">
        <v>1079</v>
      </c>
      <c r="B383" s="30" t="s">
        <v>647</v>
      </c>
      <c r="C383" s="50">
        <f>C384</f>
        <v>25864342.870000001</v>
      </c>
    </row>
    <row r="384" spans="1:3" s="34" customFormat="1" ht="46.8" x14ac:dyDescent="0.3">
      <c r="A384" s="47" t="s">
        <v>1080</v>
      </c>
      <c r="B384" s="30" t="s">
        <v>491</v>
      </c>
      <c r="C384" s="50">
        <v>25864342.870000001</v>
      </c>
    </row>
    <row r="385" spans="1:3" s="34" customFormat="1" ht="109.2" x14ac:dyDescent="0.3">
      <c r="A385" s="47" t="s">
        <v>1081</v>
      </c>
      <c r="B385" s="30" t="s">
        <v>648</v>
      </c>
      <c r="C385" s="50">
        <f>C386</f>
        <v>3057617.76</v>
      </c>
    </row>
    <row r="386" spans="1:3" s="34" customFormat="1" ht="109.2" x14ac:dyDescent="0.3">
      <c r="A386" s="47" t="s">
        <v>1082</v>
      </c>
      <c r="B386" s="30" t="s">
        <v>510</v>
      </c>
      <c r="C386" s="50">
        <v>3057617.76</v>
      </c>
    </row>
    <row r="387" spans="1:3" s="34" customFormat="1" ht="62.4" x14ac:dyDescent="0.3">
      <c r="A387" s="47" t="s">
        <v>1083</v>
      </c>
      <c r="B387" s="30" t="s">
        <v>649</v>
      </c>
      <c r="C387" s="50">
        <f>C388</f>
        <v>5640000</v>
      </c>
    </row>
    <row r="388" spans="1:3" s="34" customFormat="1" ht="62.4" x14ac:dyDescent="0.3">
      <c r="A388" s="47" t="s">
        <v>1084</v>
      </c>
      <c r="B388" s="30" t="s">
        <v>483</v>
      </c>
      <c r="C388" s="50">
        <v>5640000</v>
      </c>
    </row>
    <row r="389" spans="1:3" s="34" customFormat="1" ht="31.2" x14ac:dyDescent="0.3">
      <c r="A389" s="47" t="s">
        <v>1085</v>
      </c>
      <c r="B389" s="30" t="s">
        <v>650</v>
      </c>
      <c r="C389" s="50">
        <f>C390</f>
        <v>320252600</v>
      </c>
    </row>
    <row r="390" spans="1:3" s="34" customFormat="1" ht="46.8" x14ac:dyDescent="0.3">
      <c r="A390" s="47" t="s">
        <v>1086</v>
      </c>
      <c r="B390" s="30" t="s">
        <v>301</v>
      </c>
      <c r="C390" s="50">
        <v>320252600</v>
      </c>
    </row>
    <row r="391" spans="1:3" s="34" customFormat="1" ht="49.2" customHeight="1" x14ac:dyDescent="0.3">
      <c r="A391" s="47" t="s">
        <v>1087</v>
      </c>
      <c r="B391" s="30" t="s">
        <v>464</v>
      </c>
      <c r="C391" s="50">
        <v>30000000</v>
      </c>
    </row>
    <row r="392" spans="1:3" s="34" customFormat="1" ht="46.8" x14ac:dyDescent="0.3">
      <c r="A392" s="47" t="s">
        <v>1088</v>
      </c>
      <c r="B392" s="30" t="s">
        <v>651</v>
      </c>
      <c r="C392" s="50">
        <f>C393</f>
        <v>16065148.68</v>
      </c>
    </row>
    <row r="393" spans="1:3" s="34" customFormat="1" ht="46.8" x14ac:dyDescent="0.3">
      <c r="A393" s="47" t="s">
        <v>1089</v>
      </c>
      <c r="B393" s="30" t="s">
        <v>490</v>
      </c>
      <c r="C393" s="50">
        <v>16065148.68</v>
      </c>
    </row>
    <row r="394" spans="1:3" s="34" customFormat="1" ht="31.2" x14ac:dyDescent="0.3">
      <c r="A394" s="47" t="s">
        <v>1090</v>
      </c>
      <c r="B394" s="30" t="s">
        <v>652</v>
      </c>
      <c r="C394" s="50">
        <f>C395</f>
        <v>7095524</v>
      </c>
    </row>
    <row r="395" spans="1:3" s="35" customFormat="1" ht="31.2" x14ac:dyDescent="0.3">
      <c r="A395" s="47" t="s">
        <v>1091</v>
      </c>
      <c r="B395" s="30" t="s">
        <v>306</v>
      </c>
      <c r="C395" s="50">
        <v>7095524</v>
      </c>
    </row>
    <row r="396" spans="1:3" ht="62.4" x14ac:dyDescent="0.3">
      <c r="A396" s="47" t="s">
        <v>1092</v>
      </c>
      <c r="B396" s="30" t="s">
        <v>313</v>
      </c>
      <c r="C396" s="50">
        <v>127548768.41</v>
      </c>
    </row>
    <row r="397" spans="1:3" ht="31.2" x14ac:dyDescent="0.3">
      <c r="A397" s="47" t="s">
        <v>1093</v>
      </c>
      <c r="B397" s="30" t="s">
        <v>653</v>
      </c>
      <c r="C397" s="50">
        <f>C398</f>
        <v>7178500</v>
      </c>
    </row>
    <row r="398" spans="1:3" s="35" customFormat="1" ht="31.2" x14ac:dyDescent="0.3">
      <c r="A398" s="47" t="s">
        <v>1094</v>
      </c>
      <c r="B398" s="30" t="s">
        <v>414</v>
      </c>
      <c r="C398" s="50">
        <v>7178500</v>
      </c>
    </row>
    <row r="399" spans="1:3" s="35" customFormat="1" ht="31.2" x14ac:dyDescent="0.3">
      <c r="A399" s="47" t="s">
        <v>1095</v>
      </c>
      <c r="B399" s="30" t="s">
        <v>654</v>
      </c>
      <c r="C399" s="50">
        <f>C400</f>
        <v>21931400</v>
      </c>
    </row>
    <row r="400" spans="1:3" s="35" customFormat="1" ht="31.2" x14ac:dyDescent="0.3">
      <c r="A400" s="47" t="s">
        <v>1096</v>
      </c>
      <c r="B400" s="30" t="s">
        <v>484</v>
      </c>
      <c r="C400" s="50">
        <v>21931400</v>
      </c>
    </row>
    <row r="401" spans="1:3" s="35" customFormat="1" ht="31.2" x14ac:dyDescent="0.3">
      <c r="A401" s="47" t="s">
        <v>1097</v>
      </c>
      <c r="B401" s="30" t="s">
        <v>655</v>
      </c>
      <c r="C401" s="50">
        <f>C402</f>
        <v>85963599.980000004</v>
      </c>
    </row>
    <row r="402" spans="1:3" s="35" customFormat="1" ht="34.799999999999997" customHeight="1" x14ac:dyDescent="0.3">
      <c r="A402" s="47" t="s">
        <v>1098</v>
      </c>
      <c r="B402" s="30" t="s">
        <v>481</v>
      </c>
      <c r="C402" s="50">
        <v>85963599.980000004</v>
      </c>
    </row>
    <row r="403" spans="1:3" s="35" customFormat="1" ht="31.2" x14ac:dyDescent="0.3">
      <c r="A403" s="47" t="s">
        <v>1099</v>
      </c>
      <c r="B403" s="30" t="s">
        <v>656</v>
      </c>
      <c r="C403" s="50">
        <f>C404</f>
        <v>454396</v>
      </c>
    </row>
    <row r="404" spans="1:3" s="35" customFormat="1" ht="46.8" x14ac:dyDescent="0.3">
      <c r="A404" s="47" t="s">
        <v>1100</v>
      </c>
      <c r="B404" s="30" t="s">
        <v>373</v>
      </c>
      <c r="C404" s="50">
        <v>454396</v>
      </c>
    </row>
    <row r="405" spans="1:3" s="35" customFormat="1" ht="31.2" x14ac:dyDescent="0.3">
      <c r="A405" s="47" t="s">
        <v>1101</v>
      </c>
      <c r="B405" s="30" t="s">
        <v>657</v>
      </c>
      <c r="C405" s="50">
        <f>C406</f>
        <v>832385826.36000001</v>
      </c>
    </row>
    <row r="406" spans="1:3" s="35" customFormat="1" ht="46.8" x14ac:dyDescent="0.3">
      <c r="A406" s="47" t="s">
        <v>1102</v>
      </c>
      <c r="B406" s="30" t="s">
        <v>376</v>
      </c>
      <c r="C406" s="50">
        <v>832385826.36000001</v>
      </c>
    </row>
    <row r="407" spans="1:3" s="35" customFormat="1" ht="78" x14ac:dyDescent="0.3">
      <c r="A407" s="47" t="s">
        <v>1103</v>
      </c>
      <c r="B407" s="30" t="s">
        <v>658</v>
      </c>
      <c r="C407" s="50">
        <f>C408</f>
        <v>49208083.93</v>
      </c>
    </row>
    <row r="408" spans="1:3" s="35" customFormat="1" ht="78" x14ac:dyDescent="0.3">
      <c r="A408" s="47" t="s">
        <v>1104</v>
      </c>
      <c r="B408" s="30" t="s">
        <v>389</v>
      </c>
      <c r="C408" s="50">
        <v>49208083.93</v>
      </c>
    </row>
    <row r="409" spans="1:3" s="35" customFormat="1" ht="31.2" x14ac:dyDescent="0.3">
      <c r="A409" s="47" t="s">
        <v>1105</v>
      </c>
      <c r="B409" s="30" t="s">
        <v>659</v>
      </c>
      <c r="C409" s="50">
        <f>C410</f>
        <v>11111364.550000001</v>
      </c>
    </row>
    <row r="410" spans="1:3" s="35" customFormat="1" ht="46.8" x14ac:dyDescent="0.3">
      <c r="A410" s="47" t="s">
        <v>1106</v>
      </c>
      <c r="B410" s="30" t="s">
        <v>410</v>
      </c>
      <c r="C410" s="50">
        <v>11111364.550000001</v>
      </c>
    </row>
    <row r="411" spans="1:3" s="34" customFormat="1" ht="64.2" customHeight="1" x14ac:dyDescent="0.3">
      <c r="A411" s="47" t="s">
        <v>1107</v>
      </c>
      <c r="B411" s="30" t="s">
        <v>660</v>
      </c>
      <c r="C411" s="50">
        <f>C412</f>
        <v>211366400</v>
      </c>
    </row>
    <row r="412" spans="1:3" s="35" customFormat="1" ht="62.4" x14ac:dyDescent="0.3">
      <c r="A412" s="47" t="s">
        <v>1108</v>
      </c>
      <c r="B412" s="30" t="s">
        <v>409</v>
      </c>
      <c r="C412" s="50">
        <v>211366400</v>
      </c>
    </row>
    <row r="413" spans="1:3" s="35" customFormat="1" ht="31.2" x14ac:dyDescent="0.3">
      <c r="A413" s="47" t="s">
        <v>717</v>
      </c>
      <c r="B413" s="30" t="s">
        <v>719</v>
      </c>
      <c r="C413" s="50">
        <f>C414</f>
        <v>2710918136.1799998</v>
      </c>
    </row>
    <row r="414" spans="1:3" s="35" customFormat="1" ht="46.8" x14ac:dyDescent="0.3">
      <c r="A414" s="47" t="s">
        <v>718</v>
      </c>
      <c r="B414" s="30" t="s">
        <v>720</v>
      </c>
      <c r="C414" s="50">
        <v>2710918136.1799998</v>
      </c>
    </row>
    <row r="415" spans="1:3" s="35" customFormat="1" ht="46.8" x14ac:dyDescent="0.3">
      <c r="A415" s="47" t="s">
        <v>1109</v>
      </c>
      <c r="B415" s="30" t="s">
        <v>720</v>
      </c>
      <c r="C415" s="50">
        <v>1284090058.8</v>
      </c>
    </row>
    <row r="416" spans="1:3" s="35" customFormat="1" ht="46.8" x14ac:dyDescent="0.3">
      <c r="A416" s="47" t="s">
        <v>1110</v>
      </c>
      <c r="B416" s="30" t="s">
        <v>720</v>
      </c>
      <c r="C416" s="50">
        <v>68720917.040000007</v>
      </c>
    </row>
    <row r="417" spans="1:3" s="35" customFormat="1" ht="46.8" x14ac:dyDescent="0.3">
      <c r="A417" s="47" t="s">
        <v>1111</v>
      </c>
      <c r="B417" s="30" t="s">
        <v>720</v>
      </c>
      <c r="C417" s="50">
        <v>4552069.84</v>
      </c>
    </row>
    <row r="418" spans="1:3" s="35" customFormat="1" ht="46.8" x14ac:dyDescent="0.3">
      <c r="A418" s="47" t="s">
        <v>1112</v>
      </c>
      <c r="B418" s="30" t="s">
        <v>720</v>
      </c>
      <c r="C418" s="50">
        <v>379981200</v>
      </c>
    </row>
    <row r="419" spans="1:3" s="35" customFormat="1" ht="46.8" x14ac:dyDescent="0.3">
      <c r="A419" s="47" t="s">
        <v>1113</v>
      </c>
      <c r="B419" s="30" t="s">
        <v>720</v>
      </c>
      <c r="C419" s="50">
        <v>973573890.5</v>
      </c>
    </row>
    <row r="420" spans="1:3" s="35" customFormat="1" ht="15.6" x14ac:dyDescent="0.3">
      <c r="A420" s="47" t="s">
        <v>662</v>
      </c>
      <c r="B420" s="30" t="s">
        <v>661</v>
      </c>
      <c r="C420" s="50">
        <f>C421</f>
        <v>10242080.9</v>
      </c>
    </row>
    <row r="421" spans="1:3" s="35" customFormat="1" ht="15.6" x14ac:dyDescent="0.3">
      <c r="A421" s="47" t="s">
        <v>663</v>
      </c>
      <c r="B421" s="30" t="s">
        <v>471</v>
      </c>
      <c r="C421" s="50">
        <v>10242080.9</v>
      </c>
    </row>
    <row r="422" spans="1:3" s="35" customFormat="1" ht="15.6" x14ac:dyDescent="0.3">
      <c r="A422" s="47" t="s">
        <v>1114</v>
      </c>
      <c r="B422" s="30" t="s">
        <v>471</v>
      </c>
      <c r="C422" s="50">
        <v>6626100</v>
      </c>
    </row>
    <row r="423" spans="1:3" s="35" customFormat="1" ht="15.6" x14ac:dyDescent="0.3">
      <c r="A423" s="47" t="s">
        <v>1115</v>
      </c>
      <c r="B423" s="30" t="s">
        <v>471</v>
      </c>
      <c r="C423" s="50">
        <v>795980.9</v>
      </c>
    </row>
    <row r="424" spans="1:3" s="35" customFormat="1" ht="15.6" x14ac:dyDescent="0.3">
      <c r="A424" s="47" t="s">
        <v>1116</v>
      </c>
      <c r="B424" s="30" t="s">
        <v>471</v>
      </c>
      <c r="C424" s="50">
        <v>2820000</v>
      </c>
    </row>
    <row r="425" spans="1:3" s="35" customFormat="1" ht="31.2" x14ac:dyDescent="0.3">
      <c r="A425" s="49" t="s">
        <v>630</v>
      </c>
      <c r="B425" s="33" t="s">
        <v>41</v>
      </c>
      <c r="C425" s="48">
        <f>C426+C428+C430+C432+C433+C434+C436+C438+C440+C442+C444+C445+C447+C449+C451</f>
        <v>2309027159.5599999</v>
      </c>
    </row>
    <row r="426" spans="1:3" s="35" customFormat="1" ht="46.8" x14ac:dyDescent="0.3">
      <c r="A426" s="47" t="s">
        <v>1117</v>
      </c>
      <c r="B426" s="30" t="s">
        <v>664</v>
      </c>
      <c r="C426" s="50">
        <f>C427</f>
        <v>52718990.950000003</v>
      </c>
    </row>
    <row r="427" spans="1:3" s="35" customFormat="1" ht="62.4" x14ac:dyDescent="0.3">
      <c r="A427" s="47" t="s">
        <v>1118</v>
      </c>
      <c r="B427" s="30" t="s">
        <v>367</v>
      </c>
      <c r="C427" s="50">
        <v>52718990.950000003</v>
      </c>
    </row>
    <row r="428" spans="1:3" s="35" customFormat="1" ht="62.4" x14ac:dyDescent="0.3">
      <c r="A428" s="47" t="s">
        <v>1119</v>
      </c>
      <c r="B428" s="30" t="s">
        <v>665</v>
      </c>
      <c r="C428" s="50">
        <f>C429</f>
        <v>359241</v>
      </c>
    </row>
    <row r="429" spans="1:3" s="35" customFormat="1" ht="62.4" x14ac:dyDescent="0.3">
      <c r="A429" s="47" t="s">
        <v>1120</v>
      </c>
      <c r="B429" s="30" t="s">
        <v>50</v>
      </c>
      <c r="C429" s="50">
        <v>359241</v>
      </c>
    </row>
    <row r="430" spans="1:3" s="35" customFormat="1" ht="46.8" x14ac:dyDescent="0.3">
      <c r="A430" s="47" t="s">
        <v>1121</v>
      </c>
      <c r="B430" s="30" t="s">
        <v>666</v>
      </c>
      <c r="C430" s="50">
        <f>C431</f>
        <v>6000000</v>
      </c>
    </row>
    <row r="431" spans="1:3" s="35" customFormat="1" ht="62.4" x14ac:dyDescent="0.3">
      <c r="A431" s="47" t="s">
        <v>1122</v>
      </c>
      <c r="B431" s="30" t="s">
        <v>466</v>
      </c>
      <c r="C431" s="50">
        <v>6000000</v>
      </c>
    </row>
    <row r="432" spans="1:3" s="35" customFormat="1" ht="46.8" x14ac:dyDescent="0.3">
      <c r="A432" s="47" t="s">
        <v>1123</v>
      </c>
      <c r="B432" s="30" t="s">
        <v>51</v>
      </c>
      <c r="C432" s="50">
        <v>442771.88</v>
      </c>
    </row>
    <row r="433" spans="1:3" s="35" customFormat="1" ht="46.8" x14ac:dyDescent="0.3">
      <c r="A433" s="47" t="s">
        <v>1124</v>
      </c>
      <c r="B433" s="30" t="s">
        <v>52</v>
      </c>
      <c r="C433" s="50">
        <v>474010490.25</v>
      </c>
    </row>
    <row r="434" spans="1:3" s="35" customFormat="1" ht="110.4" customHeight="1" x14ac:dyDescent="0.3">
      <c r="A434" s="47" t="s">
        <v>1125</v>
      </c>
      <c r="B434" s="30" t="s">
        <v>667</v>
      </c>
      <c r="C434" s="50">
        <f>C435</f>
        <v>12026500</v>
      </c>
    </row>
    <row r="435" spans="1:3" s="35" customFormat="1" ht="109.2" x14ac:dyDescent="0.3">
      <c r="A435" s="47" t="s">
        <v>1126</v>
      </c>
      <c r="B435" s="30" t="s">
        <v>431</v>
      </c>
      <c r="C435" s="50">
        <v>12026500</v>
      </c>
    </row>
    <row r="436" spans="1:3" s="35" customFormat="1" ht="78" x14ac:dyDescent="0.3">
      <c r="A436" s="47" t="s">
        <v>1127</v>
      </c>
      <c r="B436" s="30" t="s">
        <v>668</v>
      </c>
      <c r="C436" s="50">
        <f>C437</f>
        <v>2640600</v>
      </c>
    </row>
    <row r="437" spans="1:3" s="35" customFormat="1" ht="78" x14ac:dyDescent="0.3">
      <c r="A437" s="47" t="s">
        <v>1128</v>
      </c>
      <c r="B437" s="30" t="s">
        <v>432</v>
      </c>
      <c r="C437" s="50">
        <v>2640600</v>
      </c>
    </row>
    <row r="438" spans="1:3" s="35" customFormat="1" ht="62.4" x14ac:dyDescent="0.3">
      <c r="A438" s="47" t="s">
        <v>1129</v>
      </c>
      <c r="B438" s="30" t="s">
        <v>669</v>
      </c>
      <c r="C438" s="50">
        <f>C439</f>
        <v>86723744.480000004</v>
      </c>
    </row>
    <row r="439" spans="1:3" s="35" customFormat="1" ht="78" x14ac:dyDescent="0.3">
      <c r="A439" s="47" t="s">
        <v>1130</v>
      </c>
      <c r="B439" s="30" t="s">
        <v>53</v>
      </c>
      <c r="C439" s="50">
        <v>86723744.480000004</v>
      </c>
    </row>
    <row r="440" spans="1:3" s="35" customFormat="1" ht="93.6" x14ac:dyDescent="0.3">
      <c r="A440" s="47" t="s">
        <v>1131</v>
      </c>
      <c r="B440" s="30" t="s">
        <v>670</v>
      </c>
      <c r="C440" s="50">
        <f>C441</f>
        <v>71978.350000000006</v>
      </c>
    </row>
    <row r="441" spans="1:3" s="35" customFormat="1" ht="93.6" x14ac:dyDescent="0.3">
      <c r="A441" s="47" t="s">
        <v>1132</v>
      </c>
      <c r="B441" s="30" t="s">
        <v>433</v>
      </c>
      <c r="C441" s="50">
        <v>71978.350000000006</v>
      </c>
    </row>
    <row r="442" spans="1:3" s="35" customFormat="1" ht="31.2" x14ac:dyDescent="0.3">
      <c r="A442" s="47" t="s">
        <v>1133</v>
      </c>
      <c r="B442" s="30" t="s">
        <v>671</v>
      </c>
      <c r="C442" s="50">
        <f>C443</f>
        <v>772936935.83000004</v>
      </c>
    </row>
    <row r="443" spans="1:3" s="35" customFormat="1" ht="46.8" x14ac:dyDescent="0.3">
      <c r="A443" s="47" t="s">
        <v>1134</v>
      </c>
      <c r="B443" s="30" t="s">
        <v>54</v>
      </c>
      <c r="C443" s="50">
        <v>772936935.83000004</v>
      </c>
    </row>
    <row r="444" spans="1:3" s="35" customFormat="1" ht="62.4" x14ac:dyDescent="0.3">
      <c r="A444" s="47" t="s">
        <v>1135</v>
      </c>
      <c r="B444" s="30" t="s">
        <v>467</v>
      </c>
      <c r="C444" s="50">
        <v>204438319.86000001</v>
      </c>
    </row>
    <row r="445" spans="1:3" s="35" customFormat="1" ht="31.2" x14ac:dyDescent="0.3">
      <c r="A445" s="47" t="s">
        <v>1136</v>
      </c>
      <c r="B445" s="30" t="s">
        <v>672</v>
      </c>
      <c r="C445" s="50">
        <f>C446</f>
        <v>41741200</v>
      </c>
    </row>
    <row r="446" spans="1:3" s="35" customFormat="1" ht="46.8" x14ac:dyDescent="0.3">
      <c r="A446" s="47" t="s">
        <v>1137</v>
      </c>
      <c r="B446" s="30" t="s">
        <v>375</v>
      </c>
      <c r="C446" s="50">
        <v>41741200</v>
      </c>
    </row>
    <row r="447" spans="1:3" s="35" customFormat="1" ht="62.4" x14ac:dyDescent="0.3">
      <c r="A447" s="47" t="s">
        <v>1138</v>
      </c>
      <c r="B447" s="30" t="s">
        <v>673</v>
      </c>
      <c r="C447" s="50">
        <f>C448</f>
        <v>8883500</v>
      </c>
    </row>
    <row r="448" spans="1:3" s="35" customFormat="1" ht="62.4" x14ac:dyDescent="0.3">
      <c r="A448" s="47" t="s">
        <v>1139</v>
      </c>
      <c r="B448" s="30" t="s">
        <v>511</v>
      </c>
      <c r="C448" s="50">
        <v>8883500</v>
      </c>
    </row>
    <row r="449" spans="1:3" s="35" customFormat="1" ht="109.2" x14ac:dyDescent="0.3">
      <c r="A449" s="47" t="s">
        <v>1140</v>
      </c>
      <c r="B449" s="30" t="s">
        <v>674</v>
      </c>
      <c r="C449" s="50">
        <f>C450</f>
        <v>509490786.95999998</v>
      </c>
    </row>
    <row r="450" spans="1:3" s="35" customFormat="1" ht="109.2" x14ac:dyDescent="0.3">
      <c r="A450" s="47" t="s">
        <v>1141</v>
      </c>
      <c r="B450" s="30" t="s">
        <v>302</v>
      </c>
      <c r="C450" s="50">
        <v>509490786.95999998</v>
      </c>
    </row>
    <row r="451" spans="1:3" s="35" customFormat="1" ht="31.2" x14ac:dyDescent="0.3">
      <c r="A451" s="47" t="s">
        <v>1142</v>
      </c>
      <c r="B451" s="30" t="s">
        <v>512</v>
      </c>
      <c r="C451" s="50">
        <v>136542100</v>
      </c>
    </row>
    <row r="452" spans="1:3" ht="15.6" x14ac:dyDescent="0.3">
      <c r="A452" s="49" t="s">
        <v>631</v>
      </c>
      <c r="B452" s="33" t="s">
        <v>7</v>
      </c>
      <c r="C452" s="44">
        <f>C453+C455+C456+C457+C459+C460+C461+C463+C465+C469</f>
        <v>1285350973.4100001</v>
      </c>
    </row>
    <row r="453" spans="1:3" ht="140.4" x14ac:dyDescent="0.3">
      <c r="A453" s="47" t="s">
        <v>1143</v>
      </c>
      <c r="B453" s="30" t="s">
        <v>675</v>
      </c>
      <c r="C453" s="40">
        <f>C454</f>
        <v>38128828.600000001</v>
      </c>
    </row>
    <row r="454" spans="1:3" ht="156" x14ac:dyDescent="0.3">
      <c r="A454" s="47" t="s">
        <v>1144</v>
      </c>
      <c r="B454" s="30" t="s">
        <v>513</v>
      </c>
      <c r="C454" s="50">
        <v>38128828.600000001</v>
      </c>
    </row>
    <row r="455" spans="1:3" ht="62.4" x14ac:dyDescent="0.3">
      <c r="A455" s="47" t="s">
        <v>1145</v>
      </c>
      <c r="B455" s="30" t="s">
        <v>304</v>
      </c>
      <c r="C455" s="50">
        <v>16223119.279999999</v>
      </c>
    </row>
    <row r="456" spans="1:3" ht="62.4" x14ac:dyDescent="0.3">
      <c r="A456" s="47" t="s">
        <v>1146</v>
      </c>
      <c r="B456" s="30" t="s">
        <v>363</v>
      </c>
      <c r="C456" s="50">
        <v>4071993.79</v>
      </c>
    </row>
    <row r="457" spans="1:3" ht="46.8" x14ac:dyDescent="0.3">
      <c r="A457" s="47" t="s">
        <v>1147</v>
      </c>
      <c r="B457" s="30" t="s">
        <v>676</v>
      </c>
      <c r="C457" s="50">
        <f>C458</f>
        <v>111085500</v>
      </c>
    </row>
    <row r="458" spans="1:3" ht="46.8" x14ac:dyDescent="0.3">
      <c r="A458" s="47" t="s">
        <v>1148</v>
      </c>
      <c r="B458" s="30" t="s">
        <v>57</v>
      </c>
      <c r="C458" s="50">
        <v>111085500</v>
      </c>
    </row>
    <row r="459" spans="1:3" ht="62.4" x14ac:dyDescent="0.3">
      <c r="A459" s="47" t="s">
        <v>1149</v>
      </c>
      <c r="B459" s="30" t="s">
        <v>390</v>
      </c>
      <c r="C459" s="50">
        <v>46100</v>
      </c>
    </row>
    <row r="460" spans="1:3" ht="62.4" x14ac:dyDescent="0.3">
      <c r="A460" s="47" t="s">
        <v>1150</v>
      </c>
      <c r="B460" s="30" t="s">
        <v>377</v>
      </c>
      <c r="C460" s="50">
        <v>183467</v>
      </c>
    </row>
    <row r="461" spans="1:3" ht="109.2" x14ac:dyDescent="0.3">
      <c r="A461" s="47" t="s">
        <v>1151</v>
      </c>
      <c r="B461" s="30" t="s">
        <v>677</v>
      </c>
      <c r="C461" s="50">
        <f>C462</f>
        <v>918269814.02999997</v>
      </c>
    </row>
    <row r="462" spans="1:3" ht="124.8" x14ac:dyDescent="0.3">
      <c r="A462" s="47" t="s">
        <v>1152</v>
      </c>
      <c r="B462" s="30" t="s">
        <v>413</v>
      </c>
      <c r="C462" s="50">
        <v>918269814.02999997</v>
      </c>
    </row>
    <row r="463" spans="1:3" ht="140.4" x14ac:dyDescent="0.3">
      <c r="A463" s="47" t="s">
        <v>1153</v>
      </c>
      <c r="B463" s="30" t="s">
        <v>678</v>
      </c>
      <c r="C463" s="50">
        <f>C464</f>
        <v>90209150.709999993</v>
      </c>
    </row>
    <row r="464" spans="1:3" ht="156" x14ac:dyDescent="0.3">
      <c r="A464" s="47" t="s">
        <v>1154</v>
      </c>
      <c r="B464" s="30" t="s">
        <v>514</v>
      </c>
      <c r="C464" s="50">
        <v>90209150.709999993</v>
      </c>
    </row>
    <row r="465" spans="1:3" ht="46.8" x14ac:dyDescent="0.3">
      <c r="A465" s="47" t="s">
        <v>721</v>
      </c>
      <c r="B465" s="30" t="s">
        <v>723</v>
      </c>
      <c r="C465" s="50">
        <f>C466</f>
        <v>107098900</v>
      </c>
    </row>
    <row r="466" spans="1:3" ht="46.8" x14ac:dyDescent="0.3">
      <c r="A466" s="47" t="s">
        <v>722</v>
      </c>
      <c r="B466" s="30" t="s">
        <v>724</v>
      </c>
      <c r="C466" s="50">
        <v>107098900</v>
      </c>
    </row>
    <row r="467" spans="1:3" ht="46.8" x14ac:dyDescent="0.3">
      <c r="A467" s="47" t="s">
        <v>1155</v>
      </c>
      <c r="B467" s="30" t="s">
        <v>724</v>
      </c>
      <c r="C467" s="50">
        <v>55057900</v>
      </c>
    </row>
    <row r="468" spans="1:3" ht="46.8" x14ac:dyDescent="0.3">
      <c r="A468" s="47" t="s">
        <v>1156</v>
      </c>
      <c r="B468" s="30" t="s">
        <v>724</v>
      </c>
      <c r="C468" s="50">
        <v>52041000</v>
      </c>
    </row>
    <row r="469" spans="1:3" ht="15.6" x14ac:dyDescent="0.3">
      <c r="A469" s="47" t="s">
        <v>1157</v>
      </c>
      <c r="B469" s="30" t="s">
        <v>734</v>
      </c>
      <c r="C469" s="50">
        <f>C470</f>
        <v>34100</v>
      </c>
    </row>
    <row r="470" spans="1:3" ht="31.2" x14ac:dyDescent="0.3">
      <c r="A470" s="47" t="s">
        <v>1158</v>
      </c>
      <c r="B470" s="30" t="s">
        <v>735</v>
      </c>
      <c r="C470" s="50">
        <v>34100</v>
      </c>
    </row>
    <row r="471" spans="1:3" ht="46.8" x14ac:dyDescent="0.3">
      <c r="A471" s="49" t="s">
        <v>679</v>
      </c>
      <c r="B471" s="33" t="s">
        <v>436</v>
      </c>
      <c r="C471" s="48">
        <f>SUM(C473:C475)</f>
        <v>36350430.560000002</v>
      </c>
    </row>
    <row r="472" spans="1:3" ht="46.8" x14ac:dyDescent="0.3">
      <c r="A472" s="47" t="s">
        <v>680</v>
      </c>
      <c r="B472" s="30" t="s">
        <v>681</v>
      </c>
      <c r="C472" s="45">
        <f>C473+C475</f>
        <v>36360890.560000002</v>
      </c>
    </row>
    <row r="473" spans="1:3" ht="109.2" x14ac:dyDescent="0.3">
      <c r="A473" s="47" t="s">
        <v>1159</v>
      </c>
      <c r="B473" s="30" t="s">
        <v>430</v>
      </c>
      <c r="C473" s="50">
        <v>5746004.9000000004</v>
      </c>
    </row>
    <row r="474" spans="1:3" ht="62.4" x14ac:dyDescent="0.3">
      <c r="A474" s="47" t="s">
        <v>1160</v>
      </c>
      <c r="B474" s="30" t="s">
        <v>736</v>
      </c>
      <c r="C474" s="50">
        <v>-10460</v>
      </c>
    </row>
    <row r="475" spans="1:3" ht="46.8" x14ac:dyDescent="0.3">
      <c r="A475" s="47" t="s">
        <v>682</v>
      </c>
      <c r="B475" s="30" t="s">
        <v>428</v>
      </c>
      <c r="C475" s="50">
        <v>30614885.66</v>
      </c>
    </row>
    <row r="476" spans="1:3" ht="46.8" x14ac:dyDescent="0.3">
      <c r="A476" s="47" t="s">
        <v>1161</v>
      </c>
      <c r="B476" s="30" t="s">
        <v>428</v>
      </c>
      <c r="C476" s="50">
        <v>49600</v>
      </c>
    </row>
    <row r="477" spans="1:3" ht="46.8" x14ac:dyDescent="0.3">
      <c r="A477" s="47" t="s">
        <v>1162</v>
      </c>
      <c r="B477" s="30" t="s">
        <v>428</v>
      </c>
      <c r="C477" s="50">
        <v>30565285.66</v>
      </c>
    </row>
    <row r="478" spans="1:3" ht="31.2" x14ac:dyDescent="0.3">
      <c r="A478" s="49" t="s">
        <v>683</v>
      </c>
      <c r="B478" s="33" t="s">
        <v>437</v>
      </c>
      <c r="C478" s="48">
        <f>C479</f>
        <v>18081624</v>
      </c>
    </row>
    <row r="479" spans="1:3" ht="31.2" x14ac:dyDescent="0.3">
      <c r="A479" s="47" t="s">
        <v>684</v>
      </c>
      <c r="B479" s="30" t="s">
        <v>381</v>
      </c>
      <c r="C479" s="50">
        <f>C480</f>
        <v>18081624</v>
      </c>
    </row>
    <row r="480" spans="1:3" ht="46.8" x14ac:dyDescent="0.3">
      <c r="A480" s="47" t="s">
        <v>685</v>
      </c>
      <c r="B480" s="30" t="s">
        <v>382</v>
      </c>
      <c r="C480" s="50">
        <v>18081624</v>
      </c>
    </row>
    <row r="481" spans="1:3" ht="46.8" x14ac:dyDescent="0.3">
      <c r="A481" s="47" t="s">
        <v>1163</v>
      </c>
      <c r="B481" s="30" t="s">
        <v>382</v>
      </c>
      <c r="C481" s="50">
        <v>14519124</v>
      </c>
    </row>
    <row r="482" spans="1:3" ht="46.8" x14ac:dyDescent="0.3">
      <c r="A482" s="47" t="s">
        <v>1164</v>
      </c>
      <c r="B482" s="30" t="s">
        <v>382</v>
      </c>
      <c r="C482" s="50">
        <v>3562500</v>
      </c>
    </row>
    <row r="483" spans="1:3" ht="15.6" x14ac:dyDescent="0.3">
      <c r="A483" s="49" t="s">
        <v>1165</v>
      </c>
      <c r="B483" s="33" t="s">
        <v>438</v>
      </c>
      <c r="C483" s="48">
        <f t="shared" ref="C483" si="54">C484</f>
        <v>12159862.32</v>
      </c>
    </row>
    <row r="484" spans="1:3" ht="31.2" x14ac:dyDescent="0.3">
      <c r="A484" s="47" t="s">
        <v>1166</v>
      </c>
      <c r="B484" s="30" t="s">
        <v>421</v>
      </c>
      <c r="C484" s="50">
        <f t="shared" ref="C484" si="55">C485</f>
        <v>12159862.32</v>
      </c>
    </row>
    <row r="485" spans="1:3" ht="78" x14ac:dyDescent="0.3">
      <c r="A485" s="47" t="s">
        <v>1167</v>
      </c>
      <c r="B485" s="30" t="s">
        <v>686</v>
      </c>
      <c r="C485" s="50">
        <v>12159862.32</v>
      </c>
    </row>
    <row r="486" spans="1:3" ht="78" x14ac:dyDescent="0.3">
      <c r="A486" s="49" t="s">
        <v>689</v>
      </c>
      <c r="B486" s="38" t="s">
        <v>690</v>
      </c>
      <c r="C486" s="44">
        <f>C487</f>
        <v>319562394.51999998</v>
      </c>
    </row>
    <row r="487" spans="1:3" ht="93.6" x14ac:dyDescent="0.3">
      <c r="A487" s="47" t="s">
        <v>688</v>
      </c>
      <c r="B487" s="30" t="s">
        <v>691</v>
      </c>
      <c r="C487" s="50">
        <f>C488</f>
        <v>319562394.51999998</v>
      </c>
    </row>
    <row r="488" spans="1:3" ht="93.6" x14ac:dyDescent="0.3">
      <c r="A488" s="42" t="s">
        <v>687</v>
      </c>
      <c r="B488" s="30" t="s">
        <v>692</v>
      </c>
      <c r="C488" s="50">
        <f>C489+C517+C518+C519+C520+C521+C522+C523+C524+C525+C526+C534</f>
        <v>319562394.51999998</v>
      </c>
    </row>
    <row r="489" spans="1:3" ht="31.2" x14ac:dyDescent="0.3">
      <c r="A489" s="42" t="s">
        <v>693</v>
      </c>
      <c r="B489" s="30" t="s">
        <v>383</v>
      </c>
      <c r="C489" s="50">
        <f>C490+C501+C511</f>
        <v>192850721.93000001</v>
      </c>
    </row>
    <row r="490" spans="1:3" ht="46.8" x14ac:dyDescent="0.3">
      <c r="A490" s="42" t="s">
        <v>694</v>
      </c>
      <c r="B490" s="31" t="s">
        <v>384</v>
      </c>
      <c r="C490" s="50">
        <v>112874372.41</v>
      </c>
    </row>
    <row r="491" spans="1:3" ht="46.8" x14ac:dyDescent="0.3">
      <c r="A491" s="42" t="s">
        <v>1168</v>
      </c>
      <c r="B491" s="31" t="s">
        <v>384</v>
      </c>
      <c r="C491" s="50">
        <v>317890.09999999998</v>
      </c>
    </row>
    <row r="492" spans="1:3" ht="46.8" x14ac:dyDescent="0.3">
      <c r="A492" s="42" t="s">
        <v>1169</v>
      </c>
      <c r="B492" s="31" t="s">
        <v>384</v>
      </c>
      <c r="C492" s="50">
        <v>684728.98</v>
      </c>
    </row>
    <row r="493" spans="1:3" ht="46.8" x14ac:dyDescent="0.3">
      <c r="A493" s="42" t="s">
        <v>1170</v>
      </c>
      <c r="B493" s="31" t="s">
        <v>384</v>
      </c>
      <c r="C493" s="50">
        <v>5971570.6799999997</v>
      </c>
    </row>
    <row r="494" spans="1:3" ht="46.8" x14ac:dyDescent="0.3">
      <c r="A494" s="42" t="s">
        <v>1171</v>
      </c>
      <c r="B494" s="31" t="s">
        <v>384</v>
      </c>
      <c r="C494" s="50">
        <v>86445119.239999995</v>
      </c>
    </row>
    <row r="495" spans="1:3" ht="46.8" x14ac:dyDescent="0.3">
      <c r="A495" s="42" t="s">
        <v>1172</v>
      </c>
      <c r="B495" s="31" t="s">
        <v>384</v>
      </c>
      <c r="C495" s="50">
        <v>3111958.92</v>
      </c>
    </row>
    <row r="496" spans="1:3" ht="46.8" x14ac:dyDescent="0.3">
      <c r="A496" s="42" t="s">
        <v>1173</v>
      </c>
      <c r="B496" s="31" t="s">
        <v>384</v>
      </c>
      <c r="C496" s="50">
        <v>4470889.3600000003</v>
      </c>
    </row>
    <row r="497" spans="1:3" ht="46.8" x14ac:dyDescent="0.3">
      <c r="A497" s="42" t="s">
        <v>1174</v>
      </c>
      <c r="B497" s="31" t="s">
        <v>384</v>
      </c>
      <c r="C497" s="50">
        <v>489424</v>
      </c>
    </row>
    <row r="498" spans="1:3" ht="46.8" x14ac:dyDescent="0.3">
      <c r="A498" s="42" t="s">
        <v>1175</v>
      </c>
      <c r="B498" s="31" t="s">
        <v>384</v>
      </c>
      <c r="C498" s="50">
        <v>2347.12</v>
      </c>
    </row>
    <row r="499" spans="1:3" ht="46.8" x14ac:dyDescent="0.3">
      <c r="A499" s="42" t="s">
        <v>1176</v>
      </c>
      <c r="B499" s="31" t="s">
        <v>384</v>
      </c>
      <c r="C499" s="50">
        <v>11208221.49</v>
      </c>
    </row>
    <row r="500" spans="1:3" ht="46.8" x14ac:dyDescent="0.3">
      <c r="A500" s="42" t="s">
        <v>1177</v>
      </c>
      <c r="B500" s="31" t="s">
        <v>384</v>
      </c>
      <c r="C500" s="50">
        <v>172222.52</v>
      </c>
    </row>
    <row r="501" spans="1:3" ht="46.8" x14ac:dyDescent="0.3">
      <c r="A501" s="42" t="s">
        <v>695</v>
      </c>
      <c r="B501" s="31" t="s">
        <v>385</v>
      </c>
      <c r="C501" s="50">
        <v>41464959.670000002</v>
      </c>
    </row>
    <row r="502" spans="1:3" ht="46.8" x14ac:dyDescent="0.3">
      <c r="A502" s="42" t="s">
        <v>1178</v>
      </c>
      <c r="B502" s="31" t="s">
        <v>385</v>
      </c>
      <c r="C502" s="50">
        <v>2716002.29</v>
      </c>
    </row>
    <row r="503" spans="1:3" ht="46.8" x14ac:dyDescent="0.3">
      <c r="A503" s="42" t="s">
        <v>1179</v>
      </c>
      <c r="B503" s="31" t="s">
        <v>385</v>
      </c>
      <c r="C503" s="50">
        <v>132324.97</v>
      </c>
    </row>
    <row r="504" spans="1:3" ht="46.8" x14ac:dyDescent="0.3">
      <c r="A504" s="42" t="s">
        <v>1180</v>
      </c>
      <c r="B504" s="31" t="s">
        <v>385</v>
      </c>
      <c r="C504" s="50">
        <v>30086947.309999999</v>
      </c>
    </row>
    <row r="505" spans="1:3" ht="46.8" x14ac:dyDescent="0.3">
      <c r="A505" s="42" t="s">
        <v>1181</v>
      </c>
      <c r="B505" s="31" t="s">
        <v>385</v>
      </c>
      <c r="C505" s="50">
        <v>1795040.02</v>
      </c>
    </row>
    <row r="506" spans="1:3" ht="46.8" x14ac:dyDescent="0.3">
      <c r="A506" s="42" t="s">
        <v>1182</v>
      </c>
      <c r="B506" s="31" t="s">
        <v>385</v>
      </c>
      <c r="C506" s="50">
        <v>2540.42</v>
      </c>
    </row>
    <row r="507" spans="1:3" ht="46.8" x14ac:dyDescent="0.3">
      <c r="A507" s="42" t="s">
        <v>1183</v>
      </c>
      <c r="B507" s="31" t="s">
        <v>385</v>
      </c>
      <c r="C507" s="50">
        <v>503604.07</v>
      </c>
    </row>
    <row r="508" spans="1:3" ht="46.8" x14ac:dyDescent="0.3">
      <c r="A508" s="42" t="s">
        <v>1184</v>
      </c>
      <c r="B508" s="31" t="s">
        <v>385</v>
      </c>
      <c r="C508" s="50">
        <v>5547307.6699999999</v>
      </c>
    </row>
    <row r="509" spans="1:3" ht="46.8" x14ac:dyDescent="0.3">
      <c r="A509" s="42" t="s">
        <v>1185</v>
      </c>
      <c r="B509" s="31" t="s">
        <v>385</v>
      </c>
      <c r="C509" s="50">
        <v>114192.92</v>
      </c>
    </row>
    <row r="510" spans="1:3" ht="46.8" x14ac:dyDescent="0.3">
      <c r="A510" s="42" t="s">
        <v>1186</v>
      </c>
      <c r="B510" s="31" t="s">
        <v>385</v>
      </c>
      <c r="C510" s="50">
        <v>567000</v>
      </c>
    </row>
    <row r="511" spans="1:3" ht="46.8" x14ac:dyDescent="0.3">
      <c r="A511" s="42" t="s">
        <v>696</v>
      </c>
      <c r="B511" s="31" t="s">
        <v>386</v>
      </c>
      <c r="C511" s="50">
        <v>38511389.850000001</v>
      </c>
    </row>
    <row r="512" spans="1:3" ht="46.8" x14ac:dyDescent="0.3">
      <c r="A512" s="42" t="s">
        <v>1187</v>
      </c>
      <c r="B512" s="31" t="s">
        <v>386</v>
      </c>
      <c r="C512" s="50">
        <v>205291.48</v>
      </c>
    </row>
    <row r="513" spans="1:3" ht="46.8" x14ac:dyDescent="0.3">
      <c r="A513" s="42" t="s">
        <v>1188</v>
      </c>
      <c r="B513" s="31" t="s">
        <v>386</v>
      </c>
      <c r="C513" s="50">
        <v>7505174.3300000001</v>
      </c>
    </row>
    <row r="514" spans="1:3" ht="46.8" x14ac:dyDescent="0.3">
      <c r="A514" s="42" t="s">
        <v>1189</v>
      </c>
      <c r="B514" s="31" t="s">
        <v>386</v>
      </c>
      <c r="C514" s="50">
        <v>465062.3</v>
      </c>
    </row>
    <row r="515" spans="1:3" ht="46.8" x14ac:dyDescent="0.3">
      <c r="A515" s="42" t="s">
        <v>1190</v>
      </c>
      <c r="B515" s="31" t="s">
        <v>386</v>
      </c>
      <c r="C515" s="50">
        <v>21277700.84</v>
      </c>
    </row>
    <row r="516" spans="1:3" ht="46.8" x14ac:dyDescent="0.3">
      <c r="A516" s="42" t="s">
        <v>1191</v>
      </c>
      <c r="B516" s="31" t="s">
        <v>386</v>
      </c>
      <c r="C516" s="50">
        <v>9058160.9000000004</v>
      </c>
    </row>
    <row r="517" spans="1:3" ht="78" x14ac:dyDescent="0.3">
      <c r="A517" s="42" t="s">
        <v>1192</v>
      </c>
      <c r="B517" s="31" t="s">
        <v>737</v>
      </c>
      <c r="C517" s="50">
        <v>313341.95</v>
      </c>
    </row>
    <row r="518" spans="1:3" ht="62.4" x14ac:dyDescent="0.3">
      <c r="A518" s="42" t="s">
        <v>1193</v>
      </c>
      <c r="B518" s="31" t="s">
        <v>424</v>
      </c>
      <c r="C518" s="50">
        <v>2852151.26</v>
      </c>
    </row>
    <row r="519" spans="1:3" ht="93.6" x14ac:dyDescent="0.3">
      <c r="A519" s="42" t="s">
        <v>1194</v>
      </c>
      <c r="B519" s="31" t="s">
        <v>473</v>
      </c>
      <c r="C519" s="50">
        <v>200433.66</v>
      </c>
    </row>
    <row r="520" spans="1:3" ht="46.8" x14ac:dyDescent="0.3">
      <c r="A520" s="42" t="s">
        <v>1195</v>
      </c>
      <c r="B520" s="31" t="s">
        <v>738</v>
      </c>
      <c r="C520" s="50">
        <v>3709302.12</v>
      </c>
    </row>
    <row r="521" spans="1:3" ht="62.4" x14ac:dyDescent="0.3">
      <c r="A521" s="42" t="s">
        <v>1196</v>
      </c>
      <c r="B521" s="31" t="s">
        <v>739</v>
      </c>
      <c r="C521" s="50">
        <v>3090148.25</v>
      </c>
    </row>
    <row r="522" spans="1:3" ht="78" x14ac:dyDescent="0.3">
      <c r="A522" s="42" t="s">
        <v>1197</v>
      </c>
      <c r="B522" s="31" t="s">
        <v>740</v>
      </c>
      <c r="C522" s="50">
        <v>3864939.88</v>
      </c>
    </row>
    <row r="523" spans="1:3" ht="109.2" x14ac:dyDescent="0.3">
      <c r="A523" s="42" t="s">
        <v>1198</v>
      </c>
      <c r="B523" s="31" t="s">
        <v>446</v>
      </c>
      <c r="C523" s="50">
        <v>15362632.75</v>
      </c>
    </row>
    <row r="524" spans="1:3" ht="78" x14ac:dyDescent="0.3">
      <c r="A524" s="42" t="s">
        <v>1199</v>
      </c>
      <c r="B524" s="31" t="s">
        <v>447</v>
      </c>
      <c r="C524" s="50">
        <v>0.84</v>
      </c>
    </row>
    <row r="525" spans="1:3" ht="140.4" x14ac:dyDescent="0.3">
      <c r="A525" s="42" t="s">
        <v>1200</v>
      </c>
      <c r="B525" s="31" t="s">
        <v>474</v>
      </c>
      <c r="C525" s="50">
        <v>957.47</v>
      </c>
    </row>
    <row r="526" spans="1:3" ht="62.4" x14ac:dyDescent="0.3">
      <c r="A526" s="42" t="s">
        <v>697</v>
      </c>
      <c r="B526" s="31" t="s">
        <v>445</v>
      </c>
      <c r="C526" s="50">
        <v>94601892.599999994</v>
      </c>
    </row>
    <row r="527" spans="1:3" ht="62.4" x14ac:dyDescent="0.3">
      <c r="A527" s="42" t="s">
        <v>1201</v>
      </c>
      <c r="B527" s="31" t="s">
        <v>445</v>
      </c>
      <c r="C527" s="50">
        <v>30547.51</v>
      </c>
    </row>
    <row r="528" spans="1:3" ht="62.4" x14ac:dyDescent="0.3">
      <c r="A528" s="42" t="s">
        <v>1202</v>
      </c>
      <c r="B528" s="31" t="s">
        <v>445</v>
      </c>
      <c r="C528" s="50">
        <v>23550337.02</v>
      </c>
    </row>
    <row r="529" spans="1:3" ht="62.4" x14ac:dyDescent="0.3">
      <c r="A529" s="42" t="s">
        <v>1203</v>
      </c>
      <c r="B529" s="31" t="s">
        <v>445</v>
      </c>
      <c r="C529" s="50">
        <v>1036277.25</v>
      </c>
    </row>
    <row r="530" spans="1:3" ht="62.4" x14ac:dyDescent="0.3">
      <c r="A530" s="42" t="s">
        <v>1204</v>
      </c>
      <c r="B530" s="31" t="s">
        <v>445</v>
      </c>
      <c r="C530" s="50">
        <v>67529989.890000001</v>
      </c>
    </row>
    <row r="531" spans="1:3" ht="62.4" x14ac:dyDescent="0.3">
      <c r="A531" s="42" t="s">
        <v>1205</v>
      </c>
      <c r="B531" s="31" t="s">
        <v>445</v>
      </c>
      <c r="C531" s="50">
        <v>100194</v>
      </c>
    </row>
    <row r="532" spans="1:3" ht="62.4" x14ac:dyDescent="0.3">
      <c r="A532" s="42" t="s">
        <v>1206</v>
      </c>
      <c r="B532" s="31" t="s">
        <v>445</v>
      </c>
      <c r="C532" s="50">
        <v>902136.58</v>
      </c>
    </row>
    <row r="533" spans="1:3" ht="62.4" x14ac:dyDescent="0.3">
      <c r="A533" s="42" t="s">
        <v>1207</v>
      </c>
      <c r="B533" s="31" t="s">
        <v>445</v>
      </c>
      <c r="C533" s="50">
        <v>1452410.35</v>
      </c>
    </row>
    <row r="534" spans="1:3" ht="78" x14ac:dyDescent="0.3">
      <c r="A534" s="42" t="s">
        <v>1208</v>
      </c>
      <c r="B534" s="31" t="s">
        <v>698</v>
      </c>
      <c r="C534" s="50">
        <v>2715871.81</v>
      </c>
    </row>
    <row r="535" spans="1:3" ht="46.8" x14ac:dyDescent="0.3">
      <c r="A535" s="49" t="s">
        <v>699</v>
      </c>
      <c r="B535" s="33" t="s">
        <v>378</v>
      </c>
      <c r="C535" s="44">
        <f t="shared" ref="C535" si="56">C536</f>
        <v>-1007286972.23</v>
      </c>
    </row>
    <row r="536" spans="1:3" ht="46.8" x14ac:dyDescent="0.3">
      <c r="A536" s="47" t="s">
        <v>700</v>
      </c>
      <c r="B536" s="31" t="s">
        <v>439</v>
      </c>
      <c r="C536" s="50">
        <f>SUM(C537:C578)</f>
        <v>-1007286972.23</v>
      </c>
    </row>
    <row r="537" spans="1:3" ht="62.4" x14ac:dyDescent="0.3">
      <c r="A537" s="47" t="s">
        <v>1209</v>
      </c>
      <c r="B537" s="31" t="s">
        <v>450</v>
      </c>
      <c r="C537" s="50">
        <v>-797409.7</v>
      </c>
    </row>
    <row r="538" spans="1:3" ht="78" x14ac:dyDescent="0.3">
      <c r="A538" s="47" t="s">
        <v>1210</v>
      </c>
      <c r="B538" s="31" t="s">
        <v>521</v>
      </c>
      <c r="C538" s="50">
        <v>-173894.07</v>
      </c>
    </row>
    <row r="539" spans="1:3" ht="156" x14ac:dyDescent="0.3">
      <c r="A539" s="47" t="s">
        <v>1211</v>
      </c>
      <c r="B539" s="31" t="s">
        <v>475</v>
      </c>
      <c r="C539" s="50">
        <v>-5000145.3</v>
      </c>
    </row>
    <row r="540" spans="1:3" ht="46.8" x14ac:dyDescent="0.3">
      <c r="A540" s="47" t="s">
        <v>1212</v>
      </c>
      <c r="B540" s="31" t="s">
        <v>476</v>
      </c>
      <c r="C540" s="50">
        <v>-996537.5</v>
      </c>
    </row>
    <row r="541" spans="1:3" ht="124.8" x14ac:dyDescent="0.3">
      <c r="A541" s="47" t="s">
        <v>1213</v>
      </c>
      <c r="B541" s="31" t="s">
        <v>701</v>
      </c>
      <c r="C541" s="50">
        <v>-1980000</v>
      </c>
    </row>
    <row r="542" spans="1:3" ht="62.4" x14ac:dyDescent="0.3">
      <c r="A542" s="47" t="s">
        <v>1214</v>
      </c>
      <c r="B542" s="31" t="s">
        <v>741</v>
      </c>
      <c r="C542" s="50">
        <v>-294540.84999999998</v>
      </c>
    </row>
    <row r="543" spans="1:3" ht="46.8" x14ac:dyDescent="0.3">
      <c r="A543" s="47" t="s">
        <v>1215</v>
      </c>
      <c r="B543" s="31" t="s">
        <v>422</v>
      </c>
      <c r="C543" s="50">
        <v>-2823598.84</v>
      </c>
    </row>
    <row r="544" spans="1:3" ht="93.6" x14ac:dyDescent="0.3">
      <c r="A544" s="47" t="s">
        <v>1216</v>
      </c>
      <c r="B544" s="31" t="s">
        <v>702</v>
      </c>
      <c r="C544" s="50">
        <v>-2818017.63</v>
      </c>
    </row>
    <row r="545" spans="1:3" ht="46.8" x14ac:dyDescent="0.3">
      <c r="A545" s="47" t="s">
        <v>1217</v>
      </c>
      <c r="B545" s="31" t="s">
        <v>703</v>
      </c>
      <c r="C545" s="50">
        <v>-16239364.52</v>
      </c>
    </row>
    <row r="546" spans="1:3" ht="46.8" x14ac:dyDescent="0.3">
      <c r="A546" s="47" t="s">
        <v>1218</v>
      </c>
      <c r="B546" s="31" t="s">
        <v>388</v>
      </c>
      <c r="C546" s="50">
        <v>-155379.75</v>
      </c>
    </row>
    <row r="547" spans="1:3" ht="78" x14ac:dyDescent="0.3">
      <c r="A547" s="47" t="s">
        <v>1219</v>
      </c>
      <c r="B547" s="31" t="s">
        <v>380</v>
      </c>
      <c r="C547" s="50">
        <v>-188407.64</v>
      </c>
    </row>
    <row r="548" spans="1:3" ht="62.4" x14ac:dyDescent="0.3">
      <c r="A548" s="47" t="s">
        <v>1220</v>
      </c>
      <c r="B548" s="31" t="s">
        <v>748</v>
      </c>
      <c r="C548" s="50">
        <v>-1515500.31</v>
      </c>
    </row>
    <row r="549" spans="1:3" ht="78" x14ac:dyDescent="0.3">
      <c r="A549" s="47" t="s">
        <v>1221</v>
      </c>
      <c r="B549" s="31" t="s">
        <v>477</v>
      </c>
      <c r="C549" s="50">
        <v>-1394953.03</v>
      </c>
    </row>
    <row r="550" spans="1:3" ht="109.2" x14ac:dyDescent="0.3">
      <c r="A550" s="47" t="s">
        <v>1222</v>
      </c>
      <c r="B550" s="31" t="s">
        <v>469</v>
      </c>
      <c r="C550" s="50">
        <v>-551355.71</v>
      </c>
    </row>
    <row r="551" spans="1:3" ht="62.4" x14ac:dyDescent="0.3">
      <c r="A551" s="47" t="s">
        <v>1223</v>
      </c>
      <c r="B551" s="31" t="s">
        <v>451</v>
      </c>
      <c r="C551" s="50">
        <v>-5099495.4800000004</v>
      </c>
    </row>
    <row r="552" spans="1:3" ht="62.4" x14ac:dyDescent="0.3">
      <c r="A552" s="47" t="s">
        <v>1224</v>
      </c>
      <c r="B552" s="31" t="s">
        <v>742</v>
      </c>
      <c r="C552" s="50">
        <v>-1350.21</v>
      </c>
    </row>
    <row r="553" spans="1:3" ht="46.8" x14ac:dyDescent="0.3">
      <c r="A553" s="47" t="s">
        <v>1225</v>
      </c>
      <c r="B553" s="31" t="s">
        <v>743</v>
      </c>
      <c r="C553" s="50">
        <v>-766000</v>
      </c>
    </row>
    <row r="554" spans="1:3" ht="46.8" x14ac:dyDescent="0.3">
      <c r="A554" s="47" t="s">
        <v>1226</v>
      </c>
      <c r="B554" s="31" t="s">
        <v>387</v>
      </c>
      <c r="C554" s="50">
        <v>-7430122.5899999999</v>
      </c>
    </row>
    <row r="555" spans="1:3" ht="62.4" x14ac:dyDescent="0.3">
      <c r="A555" s="47" t="s">
        <v>1227</v>
      </c>
      <c r="B555" s="31" t="s">
        <v>704</v>
      </c>
      <c r="C555" s="50">
        <v>-2328385.92</v>
      </c>
    </row>
    <row r="556" spans="1:3" ht="62.4" x14ac:dyDescent="0.3">
      <c r="A556" s="47" t="s">
        <v>1228</v>
      </c>
      <c r="B556" s="31" t="s">
        <v>448</v>
      </c>
      <c r="C556" s="50">
        <v>-100994.92</v>
      </c>
    </row>
    <row r="557" spans="1:3" ht="62.4" x14ac:dyDescent="0.3">
      <c r="A557" s="47" t="s">
        <v>1229</v>
      </c>
      <c r="B557" s="31" t="s">
        <v>725</v>
      </c>
      <c r="C557" s="50">
        <v>-592222.55000000005</v>
      </c>
    </row>
    <row r="558" spans="1:3" ht="62.4" x14ac:dyDescent="0.3">
      <c r="A558" s="47" t="s">
        <v>1230</v>
      </c>
      <c r="B558" s="31" t="s">
        <v>522</v>
      </c>
      <c r="C558" s="50">
        <v>-33433.78</v>
      </c>
    </row>
    <row r="559" spans="1:3" ht="31.2" x14ac:dyDescent="0.3">
      <c r="A559" s="47" t="s">
        <v>1231</v>
      </c>
      <c r="B559" s="31" t="s">
        <v>744</v>
      </c>
      <c r="C559" s="50">
        <v>-3486743.99</v>
      </c>
    </row>
    <row r="560" spans="1:3" ht="80.400000000000006" customHeight="1" x14ac:dyDescent="0.3">
      <c r="A560" s="47" t="s">
        <v>1232</v>
      </c>
      <c r="B560" s="31" t="s">
        <v>455</v>
      </c>
      <c r="C560" s="50">
        <v>-2882479.27</v>
      </c>
    </row>
    <row r="561" spans="1:3" ht="46.8" x14ac:dyDescent="0.3">
      <c r="A561" s="47" t="s">
        <v>1233</v>
      </c>
      <c r="B561" s="31" t="s">
        <v>745</v>
      </c>
      <c r="C561" s="50">
        <v>-3059246.77</v>
      </c>
    </row>
    <row r="562" spans="1:3" ht="78" x14ac:dyDescent="0.3">
      <c r="A562" s="47" t="s">
        <v>1234</v>
      </c>
      <c r="B562" s="31" t="s">
        <v>423</v>
      </c>
      <c r="C562" s="50">
        <v>-3168937.83</v>
      </c>
    </row>
    <row r="563" spans="1:3" ht="46.8" x14ac:dyDescent="0.3">
      <c r="A563" s="47" t="s">
        <v>1235</v>
      </c>
      <c r="B563" s="31" t="s">
        <v>746</v>
      </c>
      <c r="C563" s="50">
        <v>-235998.75</v>
      </c>
    </row>
    <row r="564" spans="1:3" ht="62.4" x14ac:dyDescent="0.3">
      <c r="A564" s="47" t="s">
        <v>1236</v>
      </c>
      <c r="B564" s="31" t="s">
        <v>747</v>
      </c>
      <c r="C564" s="50">
        <v>-3633043.48</v>
      </c>
    </row>
    <row r="565" spans="1:3" ht="109.2" x14ac:dyDescent="0.3">
      <c r="A565" s="47" t="s">
        <v>1237</v>
      </c>
      <c r="B565" s="31" t="s">
        <v>453</v>
      </c>
      <c r="C565" s="50">
        <v>-15215138.42</v>
      </c>
    </row>
    <row r="566" spans="1:3" ht="78" x14ac:dyDescent="0.3">
      <c r="A566" s="47" t="s">
        <v>1238</v>
      </c>
      <c r="B566" s="31" t="s">
        <v>705</v>
      </c>
      <c r="C566" s="50">
        <v>-3983456.93</v>
      </c>
    </row>
    <row r="567" spans="1:3" ht="78" x14ac:dyDescent="0.3">
      <c r="A567" s="47" t="s">
        <v>1239</v>
      </c>
      <c r="B567" s="31" t="s">
        <v>523</v>
      </c>
      <c r="C567" s="50">
        <v>-2142.2399999999998</v>
      </c>
    </row>
    <row r="568" spans="1:3" ht="46.8" x14ac:dyDescent="0.3">
      <c r="A568" s="47" t="s">
        <v>1240</v>
      </c>
      <c r="B568" s="31" t="s">
        <v>379</v>
      </c>
      <c r="C568" s="50">
        <v>-733428.33</v>
      </c>
    </row>
    <row r="569" spans="1:3" ht="62.4" x14ac:dyDescent="0.3">
      <c r="A569" s="47" t="s">
        <v>1241</v>
      </c>
      <c r="B569" s="31" t="s">
        <v>478</v>
      </c>
      <c r="C569" s="50">
        <v>-564654.55000000005</v>
      </c>
    </row>
    <row r="570" spans="1:3" ht="46.8" x14ac:dyDescent="0.3">
      <c r="A570" s="47" t="s">
        <v>1242</v>
      </c>
      <c r="B570" s="31" t="s">
        <v>454</v>
      </c>
      <c r="C570" s="50">
        <v>-2163.77</v>
      </c>
    </row>
    <row r="571" spans="1:3" ht="93.6" x14ac:dyDescent="0.3">
      <c r="A571" s="47" t="s">
        <v>1243</v>
      </c>
      <c r="B571" s="31" t="s">
        <v>706</v>
      </c>
      <c r="C571" s="50">
        <v>-183.35</v>
      </c>
    </row>
    <row r="572" spans="1:3" ht="62.4" x14ac:dyDescent="0.3">
      <c r="A572" s="47" t="s">
        <v>1244</v>
      </c>
      <c r="B572" s="31" t="s">
        <v>452</v>
      </c>
      <c r="C572" s="50">
        <v>-150001.06</v>
      </c>
    </row>
    <row r="573" spans="1:3" ht="62.4" x14ac:dyDescent="0.3">
      <c r="A573" s="47" t="s">
        <v>1245</v>
      </c>
      <c r="B573" s="31" t="s">
        <v>707</v>
      </c>
      <c r="C573" s="50">
        <v>-529707.12</v>
      </c>
    </row>
    <row r="574" spans="1:3" ht="124.8" x14ac:dyDescent="0.3">
      <c r="A574" s="47" t="s">
        <v>1246</v>
      </c>
      <c r="B574" s="31" t="s">
        <v>470</v>
      </c>
      <c r="C574" s="50">
        <v>-183632.5</v>
      </c>
    </row>
    <row r="575" spans="1:3" ht="156" x14ac:dyDescent="0.3">
      <c r="A575" s="47" t="s">
        <v>1247</v>
      </c>
      <c r="B575" s="31" t="s">
        <v>479</v>
      </c>
      <c r="C575" s="50">
        <v>-42064.99</v>
      </c>
    </row>
    <row r="576" spans="1:3" ht="93.6" x14ac:dyDescent="0.3">
      <c r="A576" s="47" t="s">
        <v>1248</v>
      </c>
      <c r="B576" s="31" t="s">
        <v>726</v>
      </c>
      <c r="C576" s="50">
        <v>-14282812.060000001</v>
      </c>
    </row>
    <row r="577" spans="1:3" ht="187.2" x14ac:dyDescent="0.3">
      <c r="A577" s="47" t="s">
        <v>1249</v>
      </c>
      <c r="B577" s="31" t="s">
        <v>480</v>
      </c>
      <c r="C577" s="50">
        <v>-391.38</v>
      </c>
    </row>
    <row r="578" spans="1:3" ht="46.8" x14ac:dyDescent="0.3">
      <c r="A578" s="46" t="s">
        <v>708</v>
      </c>
      <c r="B578" s="31" t="s">
        <v>449</v>
      </c>
      <c r="C578" s="43">
        <v>-903849635.13999999</v>
      </c>
    </row>
    <row r="579" spans="1:3" ht="46.8" x14ac:dyDescent="0.3">
      <c r="A579" s="56" t="s">
        <v>1250</v>
      </c>
      <c r="B579" s="31" t="s">
        <v>449</v>
      </c>
      <c r="C579" s="57">
        <v>-177300</v>
      </c>
    </row>
    <row r="580" spans="1:3" ht="46.8" x14ac:dyDescent="0.3">
      <c r="A580" s="56" t="s">
        <v>1251</v>
      </c>
      <c r="B580" s="31" t="s">
        <v>449</v>
      </c>
      <c r="C580" s="57">
        <v>-1422224.91</v>
      </c>
    </row>
    <row r="581" spans="1:3" ht="46.8" x14ac:dyDescent="0.3">
      <c r="A581" s="56" t="s">
        <v>1252</v>
      </c>
      <c r="B581" s="31" t="s">
        <v>449</v>
      </c>
      <c r="C581" s="57">
        <v>-896912321.59000003</v>
      </c>
    </row>
    <row r="582" spans="1:3" ht="46.8" x14ac:dyDescent="0.3">
      <c r="A582" s="56" t="s">
        <v>1253</v>
      </c>
      <c r="B582" s="31" t="s">
        <v>449</v>
      </c>
      <c r="C582" s="57">
        <v>-4971390.8499999996</v>
      </c>
    </row>
    <row r="583" spans="1:3" ht="46.8" x14ac:dyDescent="0.3">
      <c r="A583" s="56" t="s">
        <v>1254</v>
      </c>
      <c r="B583" s="31" t="s">
        <v>449</v>
      </c>
      <c r="C583" s="57">
        <v>-366397.79</v>
      </c>
    </row>
    <row r="584" spans="1:3" s="32" customFormat="1" ht="22.2" customHeight="1" x14ac:dyDescent="0.3">
      <c r="A584" s="58" t="s">
        <v>709</v>
      </c>
      <c r="B584" s="58"/>
      <c r="C584" s="51">
        <f>C7+C273</f>
        <v>101981179817.22</v>
      </c>
    </row>
    <row r="587" spans="1:3" ht="21" x14ac:dyDescent="0.4">
      <c r="A587" s="71" t="s">
        <v>893</v>
      </c>
      <c r="B587" s="71"/>
      <c r="C587" s="72"/>
    </row>
    <row r="588" spans="1:3" ht="12.75" customHeight="1" x14ac:dyDescent="0.4">
      <c r="A588" s="73"/>
      <c r="B588" s="74"/>
      <c r="C588" s="74"/>
    </row>
    <row r="589" spans="1:3" ht="52.8" customHeight="1" x14ac:dyDescent="0.3">
      <c r="A589" s="70" t="s">
        <v>894</v>
      </c>
      <c r="B589" s="70"/>
      <c r="C589" s="70"/>
    </row>
  </sheetData>
  <sortState ref="A339:W367">
    <sortCondition ref="B339:B367"/>
  </sortState>
  <mergeCells count="11">
    <mergeCell ref="A589:C589"/>
    <mergeCell ref="A587:B587"/>
    <mergeCell ref="A584:B584"/>
    <mergeCell ref="A5:B5"/>
    <mergeCell ref="A24:A25"/>
    <mergeCell ref="B24:B25"/>
    <mergeCell ref="C24:C25"/>
    <mergeCell ref="B1:C1"/>
    <mergeCell ref="B2:C2"/>
    <mergeCell ref="B3:C3"/>
    <mergeCell ref="A4:C4"/>
  </mergeCells>
  <hyperlinks>
    <hyperlink ref="B391" r:id="rId1" display="https://login.consultant.ru/link/?req=doc&amp;base=LAW&amp;n=477248&amp;dst=100010&amp;field=134&amp;date=27.11.2024"/>
  </hyperlinks>
  <pageMargins left="0.39370078740157483" right="0.39370078740157483" top="0.31496062992125984" bottom="0.23622047244094491" header="0.15748031496062992" footer="0.15748031496062992"/>
  <pageSetup paperSize="9" scale="85" fitToHeight="0" orientation="portrait" r:id="rId2"/>
  <headerFooter>
    <oddHeader>&amp;C&amp;P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206"/>
  <sheetViews>
    <sheetView workbookViewId="0">
      <selection activeCell="I3" sqref="I3"/>
    </sheetView>
  </sheetViews>
  <sheetFormatPr defaultColWidth="9.109375" defaultRowHeight="13.8" x14ac:dyDescent="0.3"/>
  <cols>
    <col min="1" max="1" width="32.5546875" style="1" customWidth="1"/>
    <col min="2" max="2" width="13.6640625" style="1" customWidth="1"/>
    <col min="3" max="4" width="22" style="1" customWidth="1"/>
    <col min="5" max="5" width="9.109375" style="1"/>
    <col min="6" max="6" width="13" style="1" customWidth="1"/>
    <col min="7" max="7" width="25.88671875" style="1" customWidth="1"/>
    <col min="8" max="8" width="20" style="8" customWidth="1"/>
    <col min="9" max="11" width="20" style="1" customWidth="1"/>
    <col min="12" max="16384" width="9.109375" style="1"/>
  </cols>
  <sheetData>
    <row r="1" spans="1:11" ht="32.25" customHeight="1" x14ac:dyDescent="0.3">
      <c r="B1" s="7" t="s">
        <v>0</v>
      </c>
      <c r="C1" s="7" t="s">
        <v>58</v>
      </c>
      <c r="D1" s="7" t="s">
        <v>59</v>
      </c>
    </row>
    <row r="2" spans="1:11" x14ac:dyDescent="0.3">
      <c r="A2" s="1" t="str">
        <f>B2&amp;C2</f>
        <v>8182 02 15001 02 0000 150</v>
      </c>
      <c r="B2" s="2">
        <v>818</v>
      </c>
      <c r="C2" s="3" t="s">
        <v>24</v>
      </c>
      <c r="D2" s="4">
        <v>12805744900</v>
      </c>
      <c r="F2" s="9" t="s">
        <v>61</v>
      </c>
      <c r="G2" s="9" t="s">
        <v>58</v>
      </c>
      <c r="H2" s="13" t="s">
        <v>60</v>
      </c>
      <c r="I2" s="12" t="s">
        <v>29</v>
      </c>
      <c r="J2" s="12" t="s">
        <v>30</v>
      </c>
      <c r="K2" s="12" t="s">
        <v>31</v>
      </c>
    </row>
    <row r="3" spans="1:11" x14ac:dyDescent="0.3">
      <c r="A3" s="1" t="str">
        <f t="shared" ref="A3:A66" si="0">B3&amp;C3</f>
        <v>8182 02 15002 02 0000 150</v>
      </c>
      <c r="B3" s="2">
        <v>818</v>
      </c>
      <c r="C3" s="3" t="s">
        <v>63</v>
      </c>
      <c r="D3" s="4">
        <v>513084000</v>
      </c>
      <c r="F3" s="10">
        <v>803</v>
      </c>
      <c r="G3" s="10" t="s">
        <v>55</v>
      </c>
      <c r="H3" s="13">
        <v>8501904</v>
      </c>
      <c r="I3" s="8">
        <f>IFERROR(VLOOKUP(F3&amp;G3,#REF!,8,FALSE),0)</f>
        <v>0</v>
      </c>
      <c r="J3" s="8">
        <f>IFERROR(VLOOKUP(F3&amp;G3,#REF!,14,FALSE),0)</f>
        <v>0</v>
      </c>
      <c r="K3" s="8">
        <f>IFERROR(VLOOKUP(F3&amp;G3,#REF!,19,FALSE),0)</f>
        <v>0</v>
      </c>
    </row>
    <row r="4" spans="1:11" x14ac:dyDescent="0.3">
      <c r="A4" s="1" t="str">
        <f t="shared" si="0"/>
        <v>8182 02 15009 02 0000 150</v>
      </c>
      <c r="B4" s="2">
        <v>818</v>
      </c>
      <c r="C4" s="2" t="s">
        <v>25</v>
      </c>
      <c r="D4" s="4">
        <v>574234000</v>
      </c>
      <c r="F4" s="10">
        <v>803</v>
      </c>
      <c r="G4" s="10" t="s">
        <v>56</v>
      </c>
      <c r="H4" s="13">
        <v>4484184</v>
      </c>
      <c r="I4" s="8">
        <f>IFERROR(VLOOKUP(F4&amp;G4,#REF!,8,FALSE),0)</f>
        <v>0</v>
      </c>
      <c r="J4" s="8">
        <f>IFERROR(VLOOKUP(F4&amp;G4,#REF!,14,FALSE),0)</f>
        <v>0</v>
      </c>
      <c r="K4" s="8">
        <f>IFERROR(VLOOKUP(F4&amp;G4,#REF!,19,FALSE),0)</f>
        <v>0</v>
      </c>
    </row>
    <row r="5" spans="1:11" x14ac:dyDescent="0.3">
      <c r="A5" s="1" t="str">
        <f t="shared" si="0"/>
        <v>8182 02 15213 02 0000 150</v>
      </c>
      <c r="B5" s="2">
        <v>818</v>
      </c>
      <c r="C5" s="3" t="s">
        <v>64</v>
      </c>
      <c r="D5" s="4">
        <v>68563000</v>
      </c>
      <c r="F5" s="10">
        <v>803</v>
      </c>
      <c r="G5" s="10" t="s">
        <v>102</v>
      </c>
      <c r="H5" s="13">
        <v>292359.43</v>
      </c>
      <c r="I5" s="8">
        <f>IFERROR(VLOOKUP(F5&amp;G5,#REF!,8,FALSE),0)</f>
        <v>0</v>
      </c>
      <c r="J5" s="8">
        <f>IFERROR(VLOOKUP(F5&amp;G5,#REF!,14,FALSE),0)</f>
        <v>0</v>
      </c>
      <c r="K5" s="8">
        <f>IFERROR(VLOOKUP(F5&amp;G5,#REF!,19,FALSE),0)</f>
        <v>0</v>
      </c>
    </row>
    <row r="6" spans="1:11" x14ac:dyDescent="0.3">
      <c r="A6" s="1" t="str">
        <f t="shared" si="0"/>
        <v>8192 02 20051 00 0000 150</v>
      </c>
      <c r="B6" s="3">
        <v>819</v>
      </c>
      <c r="C6" s="2" t="s">
        <v>65</v>
      </c>
      <c r="D6" s="4">
        <v>105573900</v>
      </c>
      <c r="F6" s="10">
        <v>803</v>
      </c>
      <c r="G6" s="10" t="s">
        <v>103</v>
      </c>
      <c r="H6" s="13">
        <v>161668.96</v>
      </c>
      <c r="I6" s="8">
        <f>IFERROR(VLOOKUP(F6&amp;G6,#REF!,8,FALSE),0)</f>
        <v>0</v>
      </c>
      <c r="J6" s="8">
        <f>IFERROR(VLOOKUP(F6&amp;G6,#REF!,14,FALSE),0)</f>
        <v>0</v>
      </c>
      <c r="K6" s="8">
        <f>IFERROR(VLOOKUP(F6&amp;G6,#REF!,19,FALSE),0)</f>
        <v>0</v>
      </c>
    </row>
    <row r="7" spans="1:11" x14ac:dyDescent="0.3">
      <c r="A7" s="1" t="str">
        <f t="shared" si="0"/>
        <v>8252 02 20051 00 0000 150</v>
      </c>
      <c r="B7" s="3">
        <v>825</v>
      </c>
      <c r="C7" s="2" t="s">
        <v>65</v>
      </c>
      <c r="D7" s="4">
        <v>19185800</v>
      </c>
      <c r="F7" s="10">
        <v>808</v>
      </c>
      <c r="G7" s="10" t="s">
        <v>86</v>
      </c>
      <c r="H7" s="13">
        <v>7828800</v>
      </c>
      <c r="I7" s="8">
        <f>IFERROR(VLOOKUP(F7&amp;G7,#REF!,8,FALSE),0)</f>
        <v>0</v>
      </c>
      <c r="J7" s="8">
        <f>IFERROR(VLOOKUP(F7&amp;G7,#REF!,14,FALSE),0)</f>
        <v>0</v>
      </c>
      <c r="K7" s="8">
        <f>IFERROR(VLOOKUP(F7&amp;G7,#REF!,19,FALSE),0)</f>
        <v>0</v>
      </c>
    </row>
    <row r="8" spans="1:11" x14ac:dyDescent="0.3">
      <c r="A8" s="1" t="str">
        <f t="shared" si="0"/>
        <v>8192 02 25021 02 0000 150</v>
      </c>
      <c r="B8" s="3">
        <v>819</v>
      </c>
      <c r="C8" s="2" t="s">
        <v>1</v>
      </c>
      <c r="D8" s="4">
        <v>279679837.79000002</v>
      </c>
      <c r="F8" s="10">
        <v>808</v>
      </c>
      <c r="G8" s="10" t="s">
        <v>111</v>
      </c>
      <c r="H8" s="13">
        <v>-58922.61</v>
      </c>
      <c r="I8" s="8">
        <f>IFERROR(VLOOKUP(F8&amp;G8,#REF!,8,FALSE),0)</f>
        <v>0</v>
      </c>
      <c r="J8" s="8">
        <f>IFERROR(VLOOKUP(F8&amp;G8,#REF!,14,FALSE),0)</f>
        <v>0</v>
      </c>
      <c r="K8" s="8">
        <f>IFERROR(VLOOKUP(F8&amp;G8,#REF!,19,FALSE),0)</f>
        <v>0</v>
      </c>
    </row>
    <row r="9" spans="1:11" x14ac:dyDescent="0.3">
      <c r="A9" s="1" t="str">
        <f t="shared" si="0"/>
        <v>8162 02 25027 02 0000 150</v>
      </c>
      <c r="B9" s="3">
        <v>816</v>
      </c>
      <c r="C9" s="3" t="s">
        <v>9</v>
      </c>
      <c r="D9" s="4">
        <v>7158600</v>
      </c>
      <c r="F9" s="10">
        <v>811</v>
      </c>
      <c r="G9" s="10" t="s">
        <v>72</v>
      </c>
      <c r="H9" s="13">
        <v>1938400</v>
      </c>
      <c r="I9" s="8">
        <f>IFERROR(VLOOKUP(F9&amp;G9,#REF!,8,FALSE),0)</f>
        <v>0</v>
      </c>
      <c r="J9" s="8">
        <f>IFERROR(VLOOKUP(F9&amp;G9,#REF!,14,FALSE),0)</f>
        <v>0</v>
      </c>
      <c r="K9" s="8">
        <f>IFERROR(VLOOKUP(F9&amp;G9,#REF!,19,FALSE),0)</f>
        <v>0</v>
      </c>
    </row>
    <row r="10" spans="1:11" x14ac:dyDescent="0.3">
      <c r="A10" s="1" t="str">
        <f t="shared" si="0"/>
        <v>8212 02 25027 02 0000 150</v>
      </c>
      <c r="B10" s="3">
        <v>821</v>
      </c>
      <c r="C10" s="3" t="s">
        <v>9</v>
      </c>
      <c r="D10" s="4">
        <v>1565800</v>
      </c>
      <c r="F10" s="10">
        <v>811</v>
      </c>
      <c r="G10" s="10" t="s">
        <v>102</v>
      </c>
      <c r="H10" s="13">
        <v>2607</v>
      </c>
      <c r="I10" s="8">
        <f>IFERROR(VLOOKUP(F10&amp;G10,#REF!,8,FALSE),0)</f>
        <v>0</v>
      </c>
      <c r="J10" s="8">
        <f>IFERROR(VLOOKUP(F10&amp;G10,#REF!,14,FALSE),0)</f>
        <v>0</v>
      </c>
      <c r="K10" s="8">
        <f>IFERROR(VLOOKUP(F10&amp;G10,#REF!,19,FALSE),0)</f>
        <v>0</v>
      </c>
    </row>
    <row r="11" spans="1:11" x14ac:dyDescent="0.3">
      <c r="A11" s="1" t="str">
        <f t="shared" si="0"/>
        <v>8252 02 25027 02 0000 150</v>
      </c>
      <c r="B11" s="3">
        <v>825</v>
      </c>
      <c r="C11" s="3" t="s">
        <v>9</v>
      </c>
      <c r="D11" s="4">
        <v>1979400</v>
      </c>
      <c r="F11" s="10">
        <v>812</v>
      </c>
      <c r="G11" s="10" t="s">
        <v>6</v>
      </c>
      <c r="H11" s="13">
        <v>251743700</v>
      </c>
      <c r="I11" s="8">
        <f>IFERROR(VLOOKUP(F11&amp;G11,#REF!,8,FALSE),0)</f>
        <v>0</v>
      </c>
      <c r="J11" s="8">
        <f>IFERROR(VLOOKUP(F11&amp;G11,#REF!,14,FALSE),0)</f>
        <v>0</v>
      </c>
      <c r="K11" s="8">
        <f>IFERROR(VLOOKUP(F11&amp;G11,#REF!,19,FALSE),0)</f>
        <v>0</v>
      </c>
    </row>
    <row r="12" spans="1:11" x14ac:dyDescent="0.3">
      <c r="A12" s="1" t="str">
        <f t="shared" si="0"/>
        <v>8212 02 23009 02 0000 150</v>
      </c>
      <c r="B12" s="3">
        <v>821</v>
      </c>
      <c r="C12" s="2" t="s">
        <v>66</v>
      </c>
      <c r="D12" s="4">
        <v>47800</v>
      </c>
      <c r="F12" s="10">
        <v>812</v>
      </c>
      <c r="G12" s="10" t="s">
        <v>79</v>
      </c>
      <c r="H12" s="13">
        <v>5299400</v>
      </c>
      <c r="I12" s="8">
        <f>IFERROR(VLOOKUP(F12&amp;G12,#REF!,8,FALSE),0)</f>
        <v>0</v>
      </c>
      <c r="J12" s="8">
        <f>IFERROR(VLOOKUP(F12&amp;G12,#REF!,14,FALSE),0)</f>
        <v>0</v>
      </c>
      <c r="K12" s="8">
        <f>IFERROR(VLOOKUP(F12&amp;G12,#REF!,19,FALSE),0)</f>
        <v>0</v>
      </c>
    </row>
    <row r="13" spans="1:11" x14ac:dyDescent="0.3">
      <c r="A13" s="1" t="str">
        <f t="shared" si="0"/>
        <v>8162 02 25066 02 0000 150</v>
      </c>
      <c r="B13" s="2">
        <v>816</v>
      </c>
      <c r="C13" s="3" t="s">
        <v>67</v>
      </c>
      <c r="D13" s="4">
        <v>49800</v>
      </c>
      <c r="F13" s="10">
        <v>812</v>
      </c>
      <c r="G13" s="10" t="s">
        <v>104</v>
      </c>
      <c r="H13" s="13">
        <v>3551181.56</v>
      </c>
      <c r="I13" s="8">
        <f>IFERROR(VLOOKUP(F13&amp;G13,#REF!,8,FALSE),0)</f>
        <v>0</v>
      </c>
      <c r="J13" s="8">
        <f>IFERROR(VLOOKUP(F13&amp;G13,#REF!,14,FALSE),0)</f>
        <v>0</v>
      </c>
      <c r="K13" s="8">
        <f>IFERROR(VLOOKUP(F13&amp;G13,#REF!,19,FALSE),0)</f>
        <v>0</v>
      </c>
    </row>
    <row r="14" spans="1:11" x14ac:dyDescent="0.3">
      <c r="A14" s="1" t="str">
        <f t="shared" si="0"/>
        <v>8252 02 25081 02 0000 150</v>
      </c>
      <c r="B14" s="2">
        <v>825</v>
      </c>
      <c r="C14" s="3" t="s">
        <v>68</v>
      </c>
      <c r="D14" s="4">
        <v>14079000</v>
      </c>
      <c r="F14" s="10">
        <v>812</v>
      </c>
      <c r="G14" s="10" t="s">
        <v>105</v>
      </c>
      <c r="H14" s="13">
        <v>23162408.140000001</v>
      </c>
      <c r="I14" s="8">
        <f>IFERROR(VLOOKUP(F14&amp;G14,#REF!,8,FALSE),0)</f>
        <v>0</v>
      </c>
      <c r="J14" s="8">
        <f>IFERROR(VLOOKUP(F14&amp;G14,#REF!,14,FALSE),0)</f>
        <v>0</v>
      </c>
      <c r="K14" s="8">
        <f>IFERROR(VLOOKUP(F14&amp;G14,#REF!,19,FALSE),0)</f>
        <v>0</v>
      </c>
    </row>
    <row r="15" spans="1:11" x14ac:dyDescent="0.3">
      <c r="A15" s="1" t="str">
        <f t="shared" si="0"/>
        <v>8212 02 25082 02 0000 150</v>
      </c>
      <c r="B15" s="2">
        <v>821</v>
      </c>
      <c r="C15" s="3" t="s">
        <v>10</v>
      </c>
      <c r="D15" s="4">
        <v>77360700</v>
      </c>
      <c r="F15" s="10">
        <v>812</v>
      </c>
      <c r="G15" s="10" t="s">
        <v>106</v>
      </c>
      <c r="H15" s="13">
        <v>38678.879999999997</v>
      </c>
      <c r="I15" s="8">
        <f>IFERROR(VLOOKUP(F15&amp;G15,#REF!,8,FALSE),0)</f>
        <v>0</v>
      </c>
      <c r="J15" s="8">
        <f>IFERROR(VLOOKUP(F15&amp;G15,#REF!,14,FALSE),0)</f>
        <v>0</v>
      </c>
      <c r="K15" s="8">
        <f>IFERROR(VLOOKUP(F15&amp;G15,#REF!,19,FALSE),0)</f>
        <v>0</v>
      </c>
    </row>
    <row r="16" spans="1:11" x14ac:dyDescent="0.3">
      <c r="A16" s="1" t="str">
        <f t="shared" si="0"/>
        <v>8212 02 25084 02 0000 150</v>
      </c>
      <c r="B16" s="2">
        <v>821</v>
      </c>
      <c r="C16" s="2" t="s">
        <v>2</v>
      </c>
      <c r="D16" s="4">
        <v>238261500</v>
      </c>
      <c r="F16" s="10">
        <v>812</v>
      </c>
      <c r="G16" s="10" t="s">
        <v>112</v>
      </c>
      <c r="H16" s="13">
        <v>-34424.199999999997</v>
      </c>
      <c r="I16" s="8">
        <f>IFERROR(VLOOKUP(F16&amp;G16,#REF!,8,FALSE),0)</f>
        <v>0</v>
      </c>
      <c r="J16" s="8">
        <f>IFERROR(VLOOKUP(F16&amp;G16,#REF!,14,FALSE),0)</f>
        <v>0</v>
      </c>
      <c r="K16" s="8">
        <f>IFERROR(VLOOKUP(F16&amp;G16,#REF!,19,FALSE),0)</f>
        <v>0</v>
      </c>
    </row>
    <row r="17" spans="1:11" x14ac:dyDescent="0.3">
      <c r="A17" s="1" t="str">
        <f t="shared" si="0"/>
        <v>8322 02 25086 02 0000 150</v>
      </c>
      <c r="B17" s="2">
        <v>832</v>
      </c>
      <c r="C17" s="3" t="s">
        <v>11</v>
      </c>
      <c r="D17" s="4">
        <v>4377100</v>
      </c>
      <c r="F17" s="10">
        <v>814</v>
      </c>
      <c r="G17" s="10" t="s">
        <v>70</v>
      </c>
      <c r="H17" s="13">
        <v>52138500</v>
      </c>
      <c r="I17" s="8">
        <f>IFERROR(VLOOKUP(F17&amp;G17,#REF!,8,FALSE),0)</f>
        <v>0</v>
      </c>
      <c r="J17" s="8">
        <f>IFERROR(VLOOKUP(F17&amp;G17,#REF!,14,FALSE),0)</f>
        <v>0</v>
      </c>
      <c r="K17" s="8">
        <f>IFERROR(VLOOKUP(F17&amp;G17,#REF!,19,FALSE),0)</f>
        <v>0</v>
      </c>
    </row>
    <row r="18" spans="1:11" x14ac:dyDescent="0.3">
      <c r="A18" s="1" t="str">
        <f t="shared" si="0"/>
        <v>8162 02 25097 02 0000 150</v>
      </c>
      <c r="B18" s="3">
        <v>816</v>
      </c>
      <c r="C18" s="3" t="s">
        <v>3</v>
      </c>
      <c r="D18" s="4">
        <v>19518000</v>
      </c>
      <c r="F18" s="10">
        <v>814</v>
      </c>
      <c r="G18" s="10" t="s">
        <v>13</v>
      </c>
      <c r="H18" s="13">
        <v>10286600</v>
      </c>
      <c r="I18" s="8">
        <f>IFERROR(VLOOKUP(F18&amp;G18,#REF!,8,FALSE),0)</f>
        <v>0</v>
      </c>
      <c r="J18" s="8">
        <f>IFERROR(VLOOKUP(F18&amp;G18,#REF!,14,FALSE),0)</f>
        <v>0</v>
      </c>
      <c r="K18" s="8">
        <f>IFERROR(VLOOKUP(F18&amp;G18,#REF!,19,FALSE),0)</f>
        <v>0</v>
      </c>
    </row>
    <row r="19" spans="1:11" x14ac:dyDescent="0.3">
      <c r="A19" s="1" t="str">
        <f t="shared" si="0"/>
        <v>8212 02 25198 02 0000 150</v>
      </c>
      <c r="B19" s="3">
        <v>821</v>
      </c>
      <c r="C19" s="3" t="s">
        <v>69</v>
      </c>
      <c r="D19" s="4">
        <v>244375</v>
      </c>
      <c r="F19" s="10">
        <v>814</v>
      </c>
      <c r="G19" s="10" t="s">
        <v>83</v>
      </c>
      <c r="H19" s="13">
        <v>98076300</v>
      </c>
      <c r="I19" s="8">
        <f>IFERROR(VLOOKUP(F19&amp;G19,#REF!,8,FALSE),0)</f>
        <v>0</v>
      </c>
      <c r="J19" s="8">
        <f>IFERROR(VLOOKUP(F19&amp;G19,#REF!,14,FALSE),0)</f>
        <v>0</v>
      </c>
      <c r="K19" s="8">
        <f>IFERROR(VLOOKUP(F19&amp;G19,#REF!,19,FALSE),0)</f>
        <v>0</v>
      </c>
    </row>
    <row r="20" spans="1:11" x14ac:dyDescent="0.3">
      <c r="A20" s="1" t="str">
        <f t="shared" si="0"/>
        <v>8212 02 25209 02 0000 150</v>
      </c>
      <c r="B20" s="3">
        <v>821</v>
      </c>
      <c r="C20" s="3" t="s">
        <v>12</v>
      </c>
      <c r="D20" s="4">
        <v>2659200</v>
      </c>
      <c r="F20" s="10">
        <v>814</v>
      </c>
      <c r="G20" s="10" t="s">
        <v>95</v>
      </c>
      <c r="H20" s="13">
        <v>249510400</v>
      </c>
      <c r="I20" s="8">
        <f>IFERROR(VLOOKUP(F20&amp;G20,#REF!,8,FALSE),0)</f>
        <v>0</v>
      </c>
      <c r="J20" s="8">
        <f>IFERROR(VLOOKUP(F20&amp;G20,#REF!,14,FALSE),0)</f>
        <v>0</v>
      </c>
      <c r="K20" s="8">
        <f>IFERROR(VLOOKUP(F20&amp;G20,#REF!,19,FALSE),0)</f>
        <v>0</v>
      </c>
    </row>
    <row r="21" spans="1:11" x14ac:dyDescent="0.3">
      <c r="A21" s="1" t="str">
        <f t="shared" si="0"/>
        <v>8142 02 25382 02 0000 150</v>
      </c>
      <c r="B21" s="3">
        <v>814</v>
      </c>
      <c r="C21" s="2" t="s">
        <v>70</v>
      </c>
      <c r="D21" s="4">
        <v>52138500</v>
      </c>
      <c r="F21" s="10">
        <v>814</v>
      </c>
      <c r="G21" s="10" t="s">
        <v>97</v>
      </c>
      <c r="H21" s="13">
        <v>1700000</v>
      </c>
      <c r="I21" s="8">
        <f>IFERROR(VLOOKUP(F21&amp;G21,#REF!,8,FALSE),0)</f>
        <v>0</v>
      </c>
      <c r="J21" s="8">
        <f>IFERROR(VLOOKUP(F21&amp;G21,#REF!,14,FALSE),0)</f>
        <v>0</v>
      </c>
      <c r="K21" s="8">
        <f>IFERROR(VLOOKUP(F21&amp;G21,#REF!,19,FALSE),0)</f>
        <v>0</v>
      </c>
    </row>
    <row r="22" spans="1:11" x14ac:dyDescent="0.3">
      <c r="A22" s="1" t="str">
        <f t="shared" si="0"/>
        <v>8142 02 25402 02 0000 150</v>
      </c>
      <c r="B22" s="3">
        <v>814</v>
      </c>
      <c r="C22" s="2" t="s">
        <v>13</v>
      </c>
      <c r="D22" s="4">
        <v>10286600</v>
      </c>
      <c r="F22" s="10">
        <v>814</v>
      </c>
      <c r="G22" s="10" t="s">
        <v>98</v>
      </c>
      <c r="H22" s="13">
        <v>109594300</v>
      </c>
      <c r="I22" s="8">
        <f>IFERROR(VLOOKUP(F22&amp;G22,#REF!,8,FALSE),0)</f>
        <v>0</v>
      </c>
      <c r="J22" s="8">
        <f>IFERROR(VLOOKUP(F22&amp;G22,#REF!,14,FALSE),0)</f>
        <v>0</v>
      </c>
      <c r="K22" s="8">
        <f>IFERROR(VLOOKUP(F22&amp;G22,#REF!,19,FALSE),0)</f>
        <v>0</v>
      </c>
    </row>
    <row r="23" spans="1:11" x14ac:dyDescent="0.3">
      <c r="A23" s="1" t="str">
        <f t="shared" si="0"/>
        <v>8212 02 25462 02 0000 150</v>
      </c>
      <c r="B23" s="3">
        <v>821</v>
      </c>
      <c r="C23" s="2" t="s">
        <v>14</v>
      </c>
      <c r="D23" s="4">
        <v>15293400</v>
      </c>
      <c r="F23" s="10">
        <v>814</v>
      </c>
      <c r="G23" s="10" t="s">
        <v>100</v>
      </c>
      <c r="H23" s="13">
        <v>7343300</v>
      </c>
      <c r="I23" s="8">
        <f>IFERROR(VLOOKUP(F23&amp;G23,#REF!,8,FALSE),0)</f>
        <v>0</v>
      </c>
      <c r="J23" s="8">
        <f>IFERROR(VLOOKUP(F23&amp;G23,#REF!,14,FALSE),0)</f>
        <v>0</v>
      </c>
      <c r="K23" s="8">
        <f>IFERROR(VLOOKUP(F23&amp;G23,#REF!,19,FALSE),0)</f>
        <v>0</v>
      </c>
    </row>
    <row r="24" spans="1:11" x14ac:dyDescent="0.3">
      <c r="A24" s="1" t="str">
        <f t="shared" si="0"/>
        <v>8152 02 25467 02 0000 150</v>
      </c>
      <c r="B24" s="3">
        <v>815</v>
      </c>
      <c r="C24" s="3" t="s">
        <v>15</v>
      </c>
      <c r="D24" s="5">
        <v>31822200</v>
      </c>
      <c r="F24" s="10">
        <v>814</v>
      </c>
      <c r="G24" s="10" t="s">
        <v>101</v>
      </c>
      <c r="H24" s="13">
        <v>126886700</v>
      </c>
      <c r="I24" s="8">
        <f>IFERROR(VLOOKUP(F24&amp;G24,#REF!,8,FALSE),0)</f>
        <v>0</v>
      </c>
      <c r="J24" s="8">
        <f>IFERROR(VLOOKUP(F24&amp;G24,#REF!,14,FALSE),0)</f>
        <v>0</v>
      </c>
      <c r="K24" s="8">
        <f>IFERROR(VLOOKUP(F24&amp;G24,#REF!,19,FALSE),0)</f>
        <v>0</v>
      </c>
    </row>
    <row r="25" spans="1:11" x14ac:dyDescent="0.3">
      <c r="A25" s="1" t="str">
        <f t="shared" si="0"/>
        <v>8212 02 25497 02 0000 150</v>
      </c>
      <c r="B25" s="2">
        <v>821</v>
      </c>
      <c r="C25" s="2" t="s">
        <v>71</v>
      </c>
      <c r="D25" s="4">
        <v>25832500</v>
      </c>
      <c r="F25" s="10">
        <v>814</v>
      </c>
      <c r="G25" s="10" t="s">
        <v>102</v>
      </c>
      <c r="H25" s="13">
        <v>2385</v>
      </c>
      <c r="I25" s="8">
        <f>IFERROR(VLOOKUP(F25&amp;G25,#REF!,8,FALSE),0)</f>
        <v>0</v>
      </c>
      <c r="J25" s="8">
        <f>IFERROR(VLOOKUP(F25&amp;G25,#REF!,14,FALSE),0)</f>
        <v>0</v>
      </c>
      <c r="K25" s="8">
        <f>IFERROR(VLOOKUP(F25&amp;G25,#REF!,19,FALSE),0)</f>
        <v>0</v>
      </c>
    </row>
    <row r="26" spans="1:11" x14ac:dyDescent="0.3">
      <c r="A26" s="1" t="str">
        <f t="shared" si="0"/>
        <v>8112 02 25516 02 0000 150</v>
      </c>
      <c r="B26" s="3">
        <v>811</v>
      </c>
      <c r="C26" s="3" t="s">
        <v>72</v>
      </c>
      <c r="D26" s="5">
        <v>1938400</v>
      </c>
      <c r="F26" s="10">
        <v>814</v>
      </c>
      <c r="G26" s="10" t="s">
        <v>113</v>
      </c>
      <c r="H26" s="13">
        <v>-1935175.18</v>
      </c>
      <c r="I26" s="8">
        <f>IFERROR(VLOOKUP(F26&amp;G26,#REF!,8,FALSE),0)</f>
        <v>0</v>
      </c>
      <c r="J26" s="8">
        <f>IFERROR(VLOOKUP(F26&amp;G26,#REF!,14,FALSE),0)</f>
        <v>0</v>
      </c>
      <c r="K26" s="8">
        <f>IFERROR(VLOOKUP(F26&amp;G26,#REF!,19,FALSE),0)</f>
        <v>0</v>
      </c>
    </row>
    <row r="27" spans="1:11" x14ac:dyDescent="0.3">
      <c r="A27" s="1" t="str">
        <f t="shared" si="0"/>
        <v>8152 02 25517 02 0000 150</v>
      </c>
      <c r="B27" s="3">
        <v>815</v>
      </c>
      <c r="C27" s="2" t="s">
        <v>23</v>
      </c>
      <c r="D27" s="4">
        <v>13447300</v>
      </c>
      <c r="F27" s="10">
        <v>815</v>
      </c>
      <c r="G27" s="10" t="s">
        <v>15</v>
      </c>
      <c r="H27" s="13">
        <v>31822200</v>
      </c>
      <c r="I27" s="8">
        <f>IFERROR(VLOOKUP(F27&amp;G27,#REF!,8,FALSE),0)</f>
        <v>0</v>
      </c>
      <c r="J27" s="8">
        <f>IFERROR(VLOOKUP(F27&amp;G27,#REF!,14,FALSE),0)</f>
        <v>0</v>
      </c>
      <c r="K27" s="8">
        <f>IFERROR(VLOOKUP(F27&amp;G27,#REF!,19,FALSE),0)</f>
        <v>0</v>
      </c>
    </row>
    <row r="28" spans="1:11" x14ac:dyDescent="0.3">
      <c r="A28" s="1" t="str">
        <f t="shared" si="0"/>
        <v>8152 02 25519 02 0000 150</v>
      </c>
      <c r="B28" s="3">
        <v>815</v>
      </c>
      <c r="C28" s="3" t="s">
        <v>4</v>
      </c>
      <c r="D28" s="4">
        <v>4700000</v>
      </c>
      <c r="F28" s="10">
        <v>815</v>
      </c>
      <c r="G28" s="10" t="s">
        <v>23</v>
      </c>
      <c r="H28" s="13">
        <v>13447300</v>
      </c>
      <c r="I28" s="8">
        <f>IFERROR(VLOOKUP(F28&amp;G28,#REF!,8,FALSE),0)</f>
        <v>0</v>
      </c>
      <c r="J28" s="8">
        <f>IFERROR(VLOOKUP(F28&amp;G28,#REF!,14,FALSE),0)</f>
        <v>0</v>
      </c>
      <c r="K28" s="8">
        <f>IFERROR(VLOOKUP(F28&amp;G28,#REF!,19,FALSE),0)</f>
        <v>0</v>
      </c>
    </row>
    <row r="29" spans="1:11" x14ac:dyDescent="0.3">
      <c r="A29" s="1" t="str">
        <f t="shared" si="0"/>
        <v>8162 02 25520 02 0000 150</v>
      </c>
      <c r="B29" s="3">
        <v>816</v>
      </c>
      <c r="C29" s="3" t="s">
        <v>73</v>
      </c>
      <c r="D29" s="5">
        <v>301682000</v>
      </c>
      <c r="F29" s="10">
        <v>815</v>
      </c>
      <c r="G29" s="10" t="s">
        <v>4</v>
      </c>
      <c r="H29" s="13">
        <v>4700000</v>
      </c>
      <c r="I29" s="8">
        <v>23551500</v>
      </c>
      <c r="J29" s="8">
        <f>IFERROR(VLOOKUP(F29&amp;G29,#REF!,14,FALSE),0)</f>
        <v>0</v>
      </c>
      <c r="K29" s="8">
        <f>IFERROR(VLOOKUP(F29&amp;G29,#REF!,19,FALSE),0)</f>
        <v>0</v>
      </c>
    </row>
    <row r="30" spans="1:11" x14ac:dyDescent="0.3">
      <c r="A30" s="1" t="str">
        <f t="shared" si="0"/>
        <v>8402 02 25527 02 0000 150</v>
      </c>
      <c r="B30" s="3">
        <v>840</v>
      </c>
      <c r="C30" s="3" t="s">
        <v>5</v>
      </c>
      <c r="D30" s="5">
        <v>30715900</v>
      </c>
      <c r="F30" s="10">
        <v>815</v>
      </c>
      <c r="G30" s="10" t="s">
        <v>100</v>
      </c>
      <c r="H30" s="13">
        <v>9811900</v>
      </c>
      <c r="I30" s="8">
        <f>IFERROR(VLOOKUP(F30&amp;G30,#REF!,8,FALSE),0)</f>
        <v>0</v>
      </c>
      <c r="J30" s="8">
        <f>IFERROR(VLOOKUP(F30&amp;G30,#REF!,14,FALSE),0)</f>
        <v>0</v>
      </c>
      <c r="K30" s="8">
        <f>IFERROR(VLOOKUP(F30&amp;G30,#REF!,19,FALSE),0)</f>
        <v>0</v>
      </c>
    </row>
    <row r="31" spans="1:11" x14ac:dyDescent="0.3">
      <c r="A31" s="1" t="str">
        <f t="shared" si="0"/>
        <v>8162 02 25533 02 0000 150</v>
      </c>
      <c r="B31" s="3">
        <v>816</v>
      </c>
      <c r="C31" s="2" t="s">
        <v>74</v>
      </c>
      <c r="D31" s="5">
        <v>34354400</v>
      </c>
      <c r="F31" s="10">
        <v>815</v>
      </c>
      <c r="G31" s="10" t="s">
        <v>104</v>
      </c>
      <c r="H31" s="13">
        <v>6078</v>
      </c>
      <c r="I31" s="8">
        <f>IFERROR(VLOOKUP(F31&amp;G31,#REF!,8,FALSE),0)</f>
        <v>0</v>
      </c>
      <c r="J31" s="8">
        <f>IFERROR(VLOOKUP(F31&amp;G31,#REF!,14,FALSE),0)</f>
        <v>0</v>
      </c>
      <c r="K31" s="8">
        <f>IFERROR(VLOOKUP(F31&amp;G31,#REF!,19,FALSE),0)</f>
        <v>0</v>
      </c>
    </row>
    <row r="32" spans="1:11" x14ac:dyDescent="0.3">
      <c r="A32" s="1" t="str">
        <f t="shared" si="0"/>
        <v>8162 02 25534 02 0000 150</v>
      </c>
      <c r="B32" s="3">
        <v>816</v>
      </c>
      <c r="C32" s="2" t="s">
        <v>75</v>
      </c>
      <c r="D32" s="5">
        <v>3495400</v>
      </c>
      <c r="F32" s="10">
        <v>816</v>
      </c>
      <c r="G32" s="10" t="s">
        <v>9</v>
      </c>
      <c r="H32" s="13">
        <v>7158600</v>
      </c>
      <c r="I32" s="8">
        <f>IFERROR(VLOOKUP(F32&amp;G32,#REF!,8,FALSE),0)</f>
        <v>0</v>
      </c>
      <c r="J32" s="8">
        <f>IFERROR(VLOOKUP(F32&amp;G32,#REF!,14,FALSE),0)</f>
        <v>0</v>
      </c>
      <c r="K32" s="8">
        <f>IFERROR(VLOOKUP(F32&amp;G32,#REF!,19,FALSE),0)</f>
        <v>0</v>
      </c>
    </row>
    <row r="33" spans="1:11" x14ac:dyDescent="0.3">
      <c r="A33" s="1" t="str">
        <f t="shared" si="0"/>
        <v>8172 02 25541 02 0000 150</v>
      </c>
      <c r="B33" s="3">
        <v>817</v>
      </c>
      <c r="C33" s="2" t="s">
        <v>76</v>
      </c>
      <c r="D33" s="5">
        <v>205282400</v>
      </c>
      <c r="F33" s="10">
        <v>816</v>
      </c>
      <c r="G33" s="10" t="s">
        <v>67</v>
      </c>
      <c r="H33" s="13">
        <v>49800</v>
      </c>
      <c r="I33" s="8">
        <f>IFERROR(VLOOKUP(F33&amp;G33,#REF!,8,FALSE),0)</f>
        <v>0</v>
      </c>
      <c r="J33" s="8">
        <f>IFERROR(VLOOKUP(F33&amp;G33,#REF!,14,FALSE),0)</f>
        <v>0</v>
      </c>
      <c r="K33" s="8">
        <f>IFERROR(VLOOKUP(F33&amp;G33,#REF!,19,FALSE),0)</f>
        <v>0</v>
      </c>
    </row>
    <row r="34" spans="1:11" x14ac:dyDescent="0.3">
      <c r="A34" s="1" t="str">
        <f t="shared" si="0"/>
        <v>8172 02 25541 02 0000 150</v>
      </c>
      <c r="B34" s="3">
        <v>817</v>
      </c>
      <c r="C34" s="2" t="s">
        <v>76</v>
      </c>
      <c r="D34" s="5">
        <v>70645100</v>
      </c>
      <c r="F34" s="10">
        <v>816</v>
      </c>
      <c r="G34" s="10" t="s">
        <v>3</v>
      </c>
      <c r="H34" s="13">
        <v>19518000</v>
      </c>
      <c r="I34" s="8">
        <f>IFERROR(VLOOKUP(F34&amp;G34,#REF!,8,FALSE),0)</f>
        <v>0</v>
      </c>
      <c r="J34" s="8">
        <f>IFERROR(VLOOKUP(F34&amp;G34,#REF!,14,FALSE),0)</f>
        <v>0</v>
      </c>
      <c r="K34" s="8">
        <f>IFERROR(VLOOKUP(F34&amp;G34,#REF!,19,FALSE),0)</f>
        <v>0</v>
      </c>
    </row>
    <row r="35" spans="1:11" x14ac:dyDescent="0.3">
      <c r="A35" s="1" t="str">
        <f t="shared" si="0"/>
        <v>8172 02 25542 02 0000 150</v>
      </c>
      <c r="B35" s="3">
        <v>817</v>
      </c>
      <c r="C35" s="2" t="s">
        <v>77</v>
      </c>
      <c r="D35" s="5">
        <v>127412300</v>
      </c>
      <c r="F35" s="10">
        <v>816</v>
      </c>
      <c r="G35" s="10" t="s">
        <v>73</v>
      </c>
      <c r="H35" s="13">
        <v>301682000</v>
      </c>
      <c r="I35" s="8">
        <f>IFERROR(VLOOKUP(F35&amp;G35,#REF!,8,FALSE),0)</f>
        <v>0</v>
      </c>
      <c r="J35" s="8">
        <f>IFERROR(VLOOKUP(F35&amp;G35,#REF!,14,FALSE),0)</f>
        <v>0</v>
      </c>
      <c r="K35" s="8">
        <f>IFERROR(VLOOKUP(F35&amp;G35,#REF!,19,FALSE),0)</f>
        <v>0</v>
      </c>
    </row>
    <row r="36" spans="1:11" x14ac:dyDescent="0.3">
      <c r="A36" s="1" t="str">
        <f t="shared" si="0"/>
        <v>8172 02 25543 02 0000 150</v>
      </c>
      <c r="B36" s="3">
        <v>817</v>
      </c>
      <c r="C36" s="3" t="s">
        <v>16</v>
      </c>
      <c r="D36" s="5">
        <v>1537065100</v>
      </c>
      <c r="F36" s="10">
        <v>816</v>
      </c>
      <c r="G36" s="10" t="s">
        <v>74</v>
      </c>
      <c r="H36" s="13">
        <v>34354400</v>
      </c>
      <c r="I36" s="8">
        <f>IFERROR(VLOOKUP(F36&amp;G36,#REF!,8,FALSE),0)</f>
        <v>0</v>
      </c>
      <c r="J36" s="8">
        <f>IFERROR(VLOOKUP(F36&amp;G36,#REF!,14,FALSE),0)</f>
        <v>0</v>
      </c>
      <c r="K36" s="8">
        <f>IFERROR(VLOOKUP(F36&amp;G36,#REF!,19,FALSE),0)</f>
        <v>0</v>
      </c>
    </row>
    <row r="37" spans="1:11" x14ac:dyDescent="0.3">
      <c r="A37" s="1" t="str">
        <f t="shared" si="0"/>
        <v>8172 02 25544 02 0000 150</v>
      </c>
      <c r="B37" s="3">
        <v>817</v>
      </c>
      <c r="C37" s="2" t="s">
        <v>78</v>
      </c>
      <c r="D37" s="5">
        <v>2459242000</v>
      </c>
      <c r="F37" s="10">
        <v>816</v>
      </c>
      <c r="G37" s="10" t="s">
        <v>75</v>
      </c>
      <c r="H37" s="13">
        <v>3495400</v>
      </c>
      <c r="I37" s="8">
        <f>IFERROR(VLOOKUP(F37&amp;G37,#REF!,8,FALSE),0)</f>
        <v>0</v>
      </c>
      <c r="J37" s="8">
        <f>IFERROR(VLOOKUP(F37&amp;G37,#REF!,14,FALSE),0)</f>
        <v>0</v>
      </c>
      <c r="K37" s="8">
        <f>IFERROR(VLOOKUP(F37&amp;G37,#REF!,19,FALSE),0)</f>
        <v>0</v>
      </c>
    </row>
    <row r="38" spans="1:11" x14ac:dyDescent="0.3">
      <c r="A38" s="1" t="str">
        <f t="shared" si="0"/>
        <v>8122 02 25555 02 0000 150</v>
      </c>
      <c r="B38" s="3">
        <v>812</v>
      </c>
      <c r="C38" s="3" t="s">
        <v>6</v>
      </c>
      <c r="D38" s="5">
        <v>251743700</v>
      </c>
      <c r="F38" s="10">
        <v>816</v>
      </c>
      <c r="G38" s="10" t="s">
        <v>8</v>
      </c>
      <c r="H38" s="13">
        <v>206742500</v>
      </c>
      <c r="I38" s="8">
        <f>IFERROR(VLOOKUP(F38&amp;G38,#REF!,8,FALSE),0)</f>
        <v>0</v>
      </c>
      <c r="J38" s="8">
        <f>IFERROR(VLOOKUP(F38&amp;G38,#REF!,14,FALSE),0)</f>
        <v>0</v>
      </c>
      <c r="K38" s="8">
        <f>IFERROR(VLOOKUP(F38&amp;G38,#REF!,19,FALSE),0)</f>
        <v>0</v>
      </c>
    </row>
    <row r="39" spans="1:11" x14ac:dyDescent="0.3">
      <c r="A39" s="1" t="str">
        <f t="shared" si="0"/>
        <v>8122 02 25560 02 0000 150</v>
      </c>
      <c r="B39" s="3">
        <v>812</v>
      </c>
      <c r="C39" s="2" t="s">
        <v>79</v>
      </c>
      <c r="D39" s="5">
        <v>5299400</v>
      </c>
      <c r="F39" s="10">
        <v>816</v>
      </c>
      <c r="G39" s="10" t="s">
        <v>102</v>
      </c>
      <c r="H39" s="13">
        <v>18087</v>
      </c>
      <c r="I39" s="8">
        <f>IFERROR(VLOOKUP(F39&amp;G39,#REF!,8,FALSE),0)</f>
        <v>0</v>
      </c>
      <c r="J39" s="8">
        <f>IFERROR(VLOOKUP(F39&amp;G39,#REF!,14,FALSE),0)</f>
        <v>0</v>
      </c>
      <c r="K39" s="8">
        <f>IFERROR(VLOOKUP(F39&amp;G39,#REF!,19,FALSE),0)</f>
        <v>0</v>
      </c>
    </row>
    <row r="40" spans="1:11" x14ac:dyDescent="0.3">
      <c r="A40" s="1" t="str">
        <f t="shared" si="0"/>
        <v>8172 02 25567 02 0000 150</v>
      </c>
      <c r="B40" s="2">
        <v>817</v>
      </c>
      <c r="C40" s="2" t="s">
        <v>80</v>
      </c>
      <c r="D40" s="4">
        <v>64354100</v>
      </c>
      <c r="F40" s="10">
        <v>816</v>
      </c>
      <c r="G40" s="10" t="s">
        <v>104</v>
      </c>
      <c r="H40" s="13">
        <v>247.5</v>
      </c>
      <c r="I40" s="8">
        <f>IFERROR(VLOOKUP(F40&amp;G40,#REF!,8,FALSE),0)</f>
        <v>0</v>
      </c>
      <c r="J40" s="8">
        <f>IFERROR(VLOOKUP(F40&amp;G40,#REF!,14,FALSE),0)</f>
        <v>0</v>
      </c>
      <c r="K40" s="8">
        <f>IFERROR(VLOOKUP(F40&amp;G40,#REF!,19,FALSE),0)</f>
        <v>0</v>
      </c>
    </row>
    <row r="41" spans="1:11" x14ac:dyDescent="0.3">
      <c r="A41" s="1" t="str">
        <f t="shared" si="0"/>
        <v>8172 02 25567 02 0000 150</v>
      </c>
      <c r="B41" s="2">
        <v>817</v>
      </c>
      <c r="C41" s="2" t="s">
        <v>80</v>
      </c>
      <c r="D41" s="4">
        <v>663400</v>
      </c>
      <c r="F41" s="10">
        <v>817</v>
      </c>
      <c r="G41" s="10" t="s">
        <v>76</v>
      </c>
      <c r="H41" s="13">
        <v>275927500</v>
      </c>
      <c r="I41" s="8">
        <f>IFERROR(VLOOKUP(F41&amp;G41,#REF!,8,FALSE),0)</f>
        <v>0</v>
      </c>
      <c r="J41" s="8">
        <f>IFERROR(VLOOKUP(F41&amp;G41,#REF!,14,FALSE),0)</f>
        <v>0</v>
      </c>
      <c r="K41" s="8">
        <f>IFERROR(VLOOKUP(F41&amp;G41,#REF!,19,FALSE),0)</f>
        <v>0</v>
      </c>
    </row>
    <row r="42" spans="1:11" x14ac:dyDescent="0.3">
      <c r="A42" s="1" t="str">
        <f t="shared" si="0"/>
        <v>8172 02 20077 02 0000 150</v>
      </c>
      <c r="B42" s="2">
        <v>817</v>
      </c>
      <c r="C42" s="2" t="s">
        <v>81</v>
      </c>
      <c r="D42" s="4">
        <v>31292800</v>
      </c>
      <c r="F42" s="10">
        <v>817</v>
      </c>
      <c r="G42" s="10" t="s">
        <v>77</v>
      </c>
      <c r="H42" s="13">
        <v>127412300</v>
      </c>
      <c r="I42" s="8">
        <f>IFERROR(VLOOKUP(F42&amp;G42,#REF!,8,FALSE),0)</f>
        <v>0</v>
      </c>
      <c r="J42" s="8">
        <f>IFERROR(VLOOKUP(F42&amp;G42,#REF!,14,FALSE),0)</f>
        <v>0</v>
      </c>
      <c r="K42" s="8">
        <f>IFERROR(VLOOKUP(F42&amp;G42,#REF!,19,FALSE),0)</f>
        <v>0</v>
      </c>
    </row>
    <row r="43" spans="1:11" x14ac:dyDescent="0.3">
      <c r="A43" s="1" t="str">
        <f t="shared" si="0"/>
        <v>8172 02 20077 02 0000 150</v>
      </c>
      <c r="B43" s="2">
        <v>817</v>
      </c>
      <c r="C43" s="2" t="s">
        <v>81</v>
      </c>
      <c r="D43" s="4">
        <v>46141000</v>
      </c>
      <c r="F43" s="10">
        <v>817</v>
      </c>
      <c r="G43" s="10" t="s">
        <v>16</v>
      </c>
      <c r="H43" s="13">
        <v>1537065100</v>
      </c>
      <c r="I43" s="8">
        <f>IFERROR(VLOOKUP(F43&amp;G43,#REF!,8,FALSE),0)</f>
        <v>0</v>
      </c>
      <c r="J43" s="8">
        <f>IFERROR(VLOOKUP(F43&amp;G43,#REF!,14,FALSE),0)</f>
        <v>0</v>
      </c>
      <c r="K43" s="8">
        <f>IFERROR(VLOOKUP(F43&amp;G43,#REF!,19,FALSE),0)</f>
        <v>0</v>
      </c>
    </row>
    <row r="44" spans="1:11" x14ac:dyDescent="0.3">
      <c r="A44" s="1" t="str">
        <f t="shared" si="0"/>
        <v>8192 02 20077 02 0000 150</v>
      </c>
      <c r="B44" s="2">
        <v>819</v>
      </c>
      <c r="C44" s="2" t="s">
        <v>81</v>
      </c>
      <c r="D44" s="4">
        <v>376171988</v>
      </c>
      <c r="F44" s="10">
        <v>817</v>
      </c>
      <c r="G44" s="10" t="s">
        <v>78</v>
      </c>
      <c r="H44" s="13">
        <v>2459242000</v>
      </c>
      <c r="I44" s="8">
        <f>IFERROR(VLOOKUP(F44&amp;G44,#REF!,8,FALSE),0)</f>
        <v>0</v>
      </c>
      <c r="J44" s="8">
        <f>IFERROR(VLOOKUP(F44&amp;G44,#REF!,14,FALSE),0)</f>
        <v>0</v>
      </c>
      <c r="K44" s="8">
        <f>IFERROR(VLOOKUP(F44&amp;G44,#REF!,19,FALSE),0)</f>
        <v>0</v>
      </c>
    </row>
    <row r="45" spans="1:11" x14ac:dyDescent="0.3">
      <c r="A45" s="1" t="str">
        <f t="shared" si="0"/>
        <v>8172 02 25568 02 0000 150</v>
      </c>
      <c r="B45" s="2">
        <v>817</v>
      </c>
      <c r="C45" s="2" t="s">
        <v>82</v>
      </c>
      <c r="D45" s="4">
        <v>105412000</v>
      </c>
      <c r="F45" s="10">
        <v>817</v>
      </c>
      <c r="G45" s="10" t="s">
        <v>80</v>
      </c>
      <c r="H45" s="13">
        <v>65017500</v>
      </c>
      <c r="I45" s="8">
        <f>IFERROR(VLOOKUP(F45&amp;G45,#REF!,8,FALSE),0)</f>
        <v>0</v>
      </c>
      <c r="J45" s="8">
        <f>IFERROR(VLOOKUP(F45&amp;G45,#REF!,14,FALSE),0)</f>
        <v>0</v>
      </c>
      <c r="K45" s="8">
        <f>IFERROR(VLOOKUP(F45&amp;G45,#REF!,19,FALSE),0)</f>
        <v>0</v>
      </c>
    </row>
    <row r="46" spans="1:11" x14ac:dyDescent="0.3">
      <c r="A46" s="1" t="str">
        <f t="shared" si="0"/>
        <v>8142 02 25674 02 0000 150</v>
      </c>
      <c r="B46" s="2">
        <v>814</v>
      </c>
      <c r="C46" s="3" t="s">
        <v>83</v>
      </c>
      <c r="D46" s="4">
        <v>98076300</v>
      </c>
      <c r="F46" s="10">
        <v>817</v>
      </c>
      <c r="G46" s="10" t="s">
        <v>81</v>
      </c>
      <c r="H46" s="13">
        <v>77433800</v>
      </c>
      <c r="I46" s="8">
        <f>IFERROR(VLOOKUP(F46&amp;G46,#REF!,8,FALSE),0)</f>
        <v>0</v>
      </c>
      <c r="J46" s="8">
        <f>IFERROR(VLOOKUP(F46&amp;G46,#REF!,14,FALSE),0)</f>
        <v>0</v>
      </c>
      <c r="K46" s="8">
        <f>IFERROR(VLOOKUP(F46&amp;G46,#REF!,19,FALSE),0)</f>
        <v>0</v>
      </c>
    </row>
    <row r="47" spans="1:11" x14ac:dyDescent="0.3">
      <c r="A47" s="1" t="str">
        <f t="shared" si="0"/>
        <v>8422 02 35118 02 0000 150</v>
      </c>
      <c r="B47" s="2">
        <v>842</v>
      </c>
      <c r="C47" s="3" t="s">
        <v>84</v>
      </c>
      <c r="D47" s="5">
        <v>27649800</v>
      </c>
      <c r="F47" s="10">
        <v>817</v>
      </c>
      <c r="G47" s="10" t="s">
        <v>82</v>
      </c>
      <c r="H47" s="13">
        <v>105412000</v>
      </c>
      <c r="I47" s="8">
        <f>IFERROR(VLOOKUP(F47&amp;G47,#REF!,8,FALSE),0)</f>
        <v>0</v>
      </c>
      <c r="J47" s="8">
        <f>IFERROR(VLOOKUP(F47&amp;G47,#REF!,14,FALSE),0)</f>
        <v>0</v>
      </c>
      <c r="K47" s="8">
        <f>IFERROR(VLOOKUP(F47&amp;G47,#REF!,19,FALSE),0)</f>
        <v>0</v>
      </c>
    </row>
    <row r="48" spans="1:11" x14ac:dyDescent="0.3">
      <c r="A48" s="1" t="str">
        <f t="shared" si="0"/>
        <v>8422 02 35120 02 0000 150</v>
      </c>
      <c r="B48" s="2">
        <v>842</v>
      </c>
      <c r="C48" s="2" t="s">
        <v>85</v>
      </c>
      <c r="D48" s="4">
        <v>3095800</v>
      </c>
      <c r="F48" s="10">
        <v>817</v>
      </c>
      <c r="G48" s="10" t="s">
        <v>99</v>
      </c>
      <c r="H48" s="13">
        <v>4470345500</v>
      </c>
      <c r="I48" s="8">
        <f>IFERROR(VLOOKUP(F48&amp;G48,#REF!,8,FALSE),0)</f>
        <v>0</v>
      </c>
      <c r="J48" s="8">
        <f>IFERROR(VLOOKUP(F48&amp;G48,#REF!,14,FALSE),0)</f>
        <v>0</v>
      </c>
      <c r="K48" s="8">
        <f>IFERROR(VLOOKUP(F48&amp;G48,#REF!,19,FALSE),0)</f>
        <v>0</v>
      </c>
    </row>
    <row r="49" spans="1:11" x14ac:dyDescent="0.3">
      <c r="A49" s="1" t="str">
        <f t="shared" si="0"/>
        <v>8082 02 35128 02 0000 150</v>
      </c>
      <c r="B49" s="2">
        <v>808</v>
      </c>
      <c r="C49" s="3" t="s">
        <v>86</v>
      </c>
      <c r="D49" s="4">
        <v>7828800</v>
      </c>
      <c r="F49" s="10">
        <v>817</v>
      </c>
      <c r="G49" s="10" t="s">
        <v>105</v>
      </c>
      <c r="H49" s="13">
        <v>300000</v>
      </c>
      <c r="I49" s="8">
        <f>IFERROR(VLOOKUP(F49&amp;G49,#REF!,8,FALSE),0)</f>
        <v>0</v>
      </c>
      <c r="J49" s="8">
        <f>IFERROR(VLOOKUP(F49&amp;G49,#REF!,14,FALSE),0)</f>
        <v>0</v>
      </c>
      <c r="K49" s="8">
        <f>IFERROR(VLOOKUP(F49&amp;G49,#REF!,19,FALSE),0)</f>
        <v>0</v>
      </c>
    </row>
    <row r="50" spans="1:11" x14ac:dyDescent="0.3">
      <c r="A50" s="1" t="str">
        <f t="shared" si="0"/>
        <v>8362 02 35129 02 0000 150</v>
      </c>
      <c r="B50" s="3">
        <v>836</v>
      </c>
      <c r="C50" s="3" t="s">
        <v>87</v>
      </c>
      <c r="D50" s="5">
        <v>312604800</v>
      </c>
      <c r="F50" s="10">
        <v>817</v>
      </c>
      <c r="G50" s="10" t="s">
        <v>114</v>
      </c>
      <c r="H50" s="13">
        <v>-316897.07</v>
      </c>
      <c r="I50" s="8">
        <f>IFERROR(VLOOKUP(F50&amp;G50,#REF!,8,FALSE),0)</f>
        <v>0</v>
      </c>
      <c r="J50" s="8">
        <f>IFERROR(VLOOKUP(F50&amp;G50,#REF!,14,FALSE),0)</f>
        <v>0</v>
      </c>
      <c r="K50" s="8">
        <f>IFERROR(VLOOKUP(F50&amp;G50,#REF!,19,FALSE),0)</f>
        <v>0</v>
      </c>
    </row>
    <row r="51" spans="1:11" x14ac:dyDescent="0.3">
      <c r="A51" s="1" t="str">
        <f t="shared" si="0"/>
        <v>8212 02 35130 02 0000 150</v>
      </c>
      <c r="B51" s="2">
        <v>821</v>
      </c>
      <c r="C51" s="3" t="s">
        <v>88</v>
      </c>
      <c r="D51" s="4">
        <v>323015300</v>
      </c>
      <c r="F51" s="10">
        <v>817</v>
      </c>
      <c r="G51" s="10" t="s">
        <v>115</v>
      </c>
      <c r="H51" s="13">
        <v>-188599.83</v>
      </c>
      <c r="I51" s="8">
        <f>IFERROR(VLOOKUP(F51&amp;G51,#REF!,8,FALSE),0)</f>
        <v>0</v>
      </c>
      <c r="J51" s="8">
        <f>IFERROR(VLOOKUP(F51&amp;G51,#REF!,14,FALSE),0)</f>
        <v>0</v>
      </c>
      <c r="K51" s="8">
        <f>IFERROR(VLOOKUP(F51&amp;G51,#REF!,19,FALSE),0)</f>
        <v>0</v>
      </c>
    </row>
    <row r="52" spans="1:11" x14ac:dyDescent="0.3">
      <c r="A52" s="1" t="str">
        <f t="shared" si="0"/>
        <v>8192 02 35134 02 0000 150</v>
      </c>
      <c r="B52" s="2">
        <v>819</v>
      </c>
      <c r="C52" s="3" t="s">
        <v>42</v>
      </c>
      <c r="D52" s="4">
        <v>59515300</v>
      </c>
      <c r="F52" s="10">
        <v>817</v>
      </c>
      <c r="G52" s="10" t="s">
        <v>116</v>
      </c>
      <c r="H52" s="13">
        <v>-20000</v>
      </c>
      <c r="I52" s="8">
        <f>IFERROR(VLOOKUP(F52&amp;G52,#REF!,8,FALSE),0)</f>
        <v>0</v>
      </c>
      <c r="J52" s="8">
        <f>IFERROR(VLOOKUP(F52&amp;G52,#REF!,14,FALSE),0)</f>
        <v>0</v>
      </c>
      <c r="K52" s="8">
        <f>IFERROR(VLOOKUP(F52&amp;G52,#REF!,19,FALSE),0)</f>
        <v>0</v>
      </c>
    </row>
    <row r="53" spans="1:11" x14ac:dyDescent="0.3">
      <c r="A53" s="1" t="str">
        <f t="shared" si="0"/>
        <v>8192 02 35135 02 0000 150</v>
      </c>
      <c r="B53" s="2">
        <v>819</v>
      </c>
      <c r="C53" s="3" t="s">
        <v>89</v>
      </c>
      <c r="D53" s="5">
        <v>5673400</v>
      </c>
      <c r="F53" s="10">
        <v>817</v>
      </c>
      <c r="G53" s="10" t="s">
        <v>117</v>
      </c>
      <c r="H53" s="13">
        <v>-220.81</v>
      </c>
      <c r="I53" s="8">
        <f>IFERROR(VLOOKUP(F53&amp;G53,#REF!,8,FALSE),0)</f>
        <v>0</v>
      </c>
      <c r="J53" s="8">
        <f>IFERROR(VLOOKUP(F53&amp;G53,#REF!,14,FALSE),0)</f>
        <v>0</v>
      </c>
      <c r="K53" s="8">
        <f>IFERROR(VLOOKUP(F53&amp;G53,#REF!,19,FALSE),0)</f>
        <v>0</v>
      </c>
    </row>
    <row r="54" spans="1:11" x14ac:dyDescent="0.3">
      <c r="A54" s="1" t="str">
        <f t="shared" si="0"/>
        <v>8212 02 35137 02 0000 150</v>
      </c>
      <c r="B54" s="2">
        <v>821</v>
      </c>
      <c r="C54" s="3" t="s">
        <v>90</v>
      </c>
      <c r="D54" s="5">
        <v>2147424400</v>
      </c>
      <c r="F54" s="10">
        <v>817</v>
      </c>
      <c r="G54" s="10" t="s">
        <v>118</v>
      </c>
      <c r="H54" s="13">
        <v>-165770.21</v>
      </c>
      <c r="I54" s="8">
        <f>IFERROR(VLOOKUP(F54&amp;G54,#REF!,8,FALSE),0)</f>
        <v>0</v>
      </c>
      <c r="J54" s="8">
        <f>IFERROR(VLOOKUP(F54&amp;G54,#REF!,14,FALSE),0)</f>
        <v>0</v>
      </c>
      <c r="K54" s="8">
        <f>IFERROR(VLOOKUP(F54&amp;G54,#REF!,19,FALSE),0)</f>
        <v>0</v>
      </c>
    </row>
    <row r="55" spans="1:11" x14ac:dyDescent="0.3">
      <c r="A55" s="1" t="str">
        <f t="shared" si="0"/>
        <v>8192 02 35176 02 0000 150</v>
      </c>
      <c r="B55" s="2">
        <v>819</v>
      </c>
      <c r="C55" s="3" t="s">
        <v>43</v>
      </c>
      <c r="D55" s="5">
        <v>4083000</v>
      </c>
      <c r="F55" s="10">
        <v>817</v>
      </c>
      <c r="G55" s="10" t="s">
        <v>119</v>
      </c>
      <c r="H55" s="13">
        <v>-350415.95</v>
      </c>
      <c r="I55" s="8">
        <f>IFERROR(VLOOKUP(F55&amp;G55,#REF!,8,FALSE),0)</f>
        <v>0</v>
      </c>
      <c r="J55" s="8">
        <f>IFERROR(VLOOKUP(F55&amp;G55,#REF!,14,FALSE),0)</f>
        <v>0</v>
      </c>
      <c r="K55" s="8">
        <f>IFERROR(VLOOKUP(F55&amp;G55,#REF!,19,FALSE),0)</f>
        <v>0</v>
      </c>
    </row>
    <row r="56" spans="1:11" x14ac:dyDescent="0.3">
      <c r="A56" s="1" t="str">
        <f t="shared" si="0"/>
        <v>8212 02 35194 02 0000 150</v>
      </c>
      <c r="B56" s="2">
        <v>821</v>
      </c>
      <c r="C56" s="3" t="s">
        <v>91</v>
      </c>
      <c r="D56" s="5">
        <v>47341400</v>
      </c>
      <c r="F56" s="10">
        <v>817</v>
      </c>
      <c r="G56" s="10" t="s">
        <v>120</v>
      </c>
      <c r="H56" s="13">
        <v>-1960.6</v>
      </c>
      <c r="I56" s="8">
        <f>IFERROR(VLOOKUP(F56&amp;G56,#REF!,8,FALSE),0)</f>
        <v>0</v>
      </c>
      <c r="J56" s="8">
        <f>IFERROR(VLOOKUP(F56&amp;G56,#REF!,14,FALSE),0)</f>
        <v>0</v>
      </c>
      <c r="K56" s="8">
        <f>IFERROR(VLOOKUP(F56&amp;G56,#REF!,19,FALSE),0)</f>
        <v>0</v>
      </c>
    </row>
    <row r="57" spans="1:11" x14ac:dyDescent="0.3">
      <c r="A57" s="1" t="str">
        <f t="shared" si="0"/>
        <v>8212 02 35220 02 0000 150</v>
      </c>
      <c r="B57" s="2">
        <v>821</v>
      </c>
      <c r="C57" s="3" t="s">
        <v>92</v>
      </c>
      <c r="D57" s="5">
        <v>81383300</v>
      </c>
      <c r="F57" s="10">
        <v>817</v>
      </c>
      <c r="G57" s="10" t="s">
        <v>121</v>
      </c>
      <c r="H57" s="13">
        <v>-324836.61</v>
      </c>
      <c r="I57" s="8">
        <f>IFERROR(VLOOKUP(F57&amp;G57,#REF!,8,FALSE),0)</f>
        <v>0</v>
      </c>
      <c r="J57" s="8">
        <f>IFERROR(VLOOKUP(F57&amp;G57,#REF!,14,FALSE),0)</f>
        <v>0</v>
      </c>
      <c r="K57" s="8">
        <f>IFERROR(VLOOKUP(F57&amp;G57,#REF!,19,FALSE),0)</f>
        <v>0</v>
      </c>
    </row>
    <row r="58" spans="1:11" x14ac:dyDescent="0.3">
      <c r="A58" s="1" t="str">
        <f t="shared" si="0"/>
        <v>8212 02 35240 02 0000 150</v>
      </c>
      <c r="B58" s="2">
        <v>821</v>
      </c>
      <c r="C58" s="3" t="s">
        <v>44</v>
      </c>
      <c r="D58" s="5">
        <v>128800</v>
      </c>
      <c r="F58" s="10">
        <v>817</v>
      </c>
      <c r="G58" s="10" t="s">
        <v>122</v>
      </c>
      <c r="H58" s="13">
        <v>-891503</v>
      </c>
      <c r="I58" s="8">
        <f>IFERROR(VLOOKUP(F58&amp;G58,#REF!,8,FALSE),0)</f>
        <v>0</v>
      </c>
      <c r="J58" s="8">
        <f>IFERROR(VLOOKUP(F58&amp;G58,#REF!,14,FALSE),0)</f>
        <v>0</v>
      </c>
      <c r="K58" s="8">
        <f>IFERROR(VLOOKUP(F58&amp;G58,#REF!,19,FALSE),0)</f>
        <v>0</v>
      </c>
    </row>
    <row r="59" spans="1:11" x14ac:dyDescent="0.3">
      <c r="A59" s="1" t="str">
        <f t="shared" si="0"/>
        <v>8212 02 35250 02 0000 150</v>
      </c>
      <c r="B59" s="2">
        <v>821</v>
      </c>
      <c r="C59" s="3" t="s">
        <v>45</v>
      </c>
      <c r="D59" s="4">
        <v>717483600</v>
      </c>
      <c r="F59" s="10">
        <v>817</v>
      </c>
      <c r="G59" s="10" t="s">
        <v>123</v>
      </c>
      <c r="H59" s="13">
        <v>-746419.55</v>
      </c>
      <c r="I59" s="8">
        <f>IFERROR(VLOOKUP(F59&amp;G59,#REF!,8,FALSE),0)</f>
        <v>0</v>
      </c>
      <c r="J59" s="8">
        <f>IFERROR(VLOOKUP(F59&amp;G59,#REF!,14,FALSE),0)</f>
        <v>0</v>
      </c>
      <c r="K59" s="8">
        <f>IFERROR(VLOOKUP(F59&amp;G59,#REF!,19,FALSE),0)</f>
        <v>0</v>
      </c>
    </row>
    <row r="60" spans="1:11" x14ac:dyDescent="0.3">
      <c r="A60" s="1" t="str">
        <f t="shared" si="0"/>
        <v>8212 02 35260 02 0000 150</v>
      </c>
      <c r="B60" s="2">
        <v>821</v>
      </c>
      <c r="C60" s="3" t="s">
        <v>46</v>
      </c>
      <c r="D60" s="4">
        <v>7354600</v>
      </c>
      <c r="F60" s="10">
        <v>817</v>
      </c>
      <c r="G60" s="10" t="s">
        <v>124</v>
      </c>
      <c r="H60" s="13">
        <v>-749310.19</v>
      </c>
      <c r="I60" s="8">
        <f>IFERROR(VLOOKUP(F60&amp;G60,#REF!,8,FALSE),0)</f>
        <v>0</v>
      </c>
      <c r="J60" s="8">
        <f>IFERROR(VLOOKUP(F60&amp;G60,#REF!,14,FALSE),0)</f>
        <v>0</v>
      </c>
      <c r="K60" s="8">
        <f>IFERROR(VLOOKUP(F60&amp;G60,#REF!,19,FALSE),0)</f>
        <v>0</v>
      </c>
    </row>
    <row r="61" spans="1:11" x14ac:dyDescent="0.3">
      <c r="A61" s="1" t="str">
        <f t="shared" si="0"/>
        <v>8212 02 35270 02 0000 150</v>
      </c>
      <c r="B61" s="2">
        <v>821</v>
      </c>
      <c r="C61" s="3" t="s">
        <v>93</v>
      </c>
      <c r="D61" s="5">
        <v>6166400</v>
      </c>
      <c r="F61" s="10">
        <v>817</v>
      </c>
      <c r="G61" s="10" t="s">
        <v>125</v>
      </c>
      <c r="H61" s="13">
        <v>-189903.46</v>
      </c>
      <c r="I61" s="8">
        <f>IFERROR(VLOOKUP(F61&amp;G61,#REF!,8,FALSE),0)</f>
        <v>0</v>
      </c>
      <c r="J61" s="8">
        <f>IFERROR(VLOOKUP(F61&amp;G61,#REF!,14,FALSE),0)</f>
        <v>0</v>
      </c>
      <c r="K61" s="8">
        <f>IFERROR(VLOOKUP(F61&amp;G61,#REF!,19,FALSE),0)</f>
        <v>0</v>
      </c>
    </row>
    <row r="62" spans="1:11" x14ac:dyDescent="0.3">
      <c r="A62" s="1" t="str">
        <f t="shared" si="0"/>
        <v>8212 02 35280 02 0000 150</v>
      </c>
      <c r="B62" s="2">
        <v>821</v>
      </c>
      <c r="C62" s="3" t="s">
        <v>47</v>
      </c>
      <c r="D62" s="4">
        <v>215500</v>
      </c>
      <c r="F62" s="10">
        <v>817</v>
      </c>
      <c r="G62" s="10" t="s">
        <v>126</v>
      </c>
      <c r="H62" s="13">
        <v>-286564.93</v>
      </c>
      <c r="I62" s="8">
        <f>IFERROR(VLOOKUP(F62&amp;G62,#REF!,8,FALSE),0)</f>
        <v>0</v>
      </c>
      <c r="J62" s="8">
        <f>IFERROR(VLOOKUP(F62&amp;G62,#REF!,14,FALSE),0)</f>
        <v>0</v>
      </c>
      <c r="K62" s="8">
        <f>IFERROR(VLOOKUP(F62&amp;G62,#REF!,19,FALSE),0)</f>
        <v>0</v>
      </c>
    </row>
    <row r="63" spans="1:11" x14ac:dyDescent="0.3">
      <c r="A63" s="1" t="str">
        <f t="shared" si="0"/>
        <v>8322 02 35290 02 0000 150</v>
      </c>
      <c r="B63" s="2">
        <v>832</v>
      </c>
      <c r="C63" s="3" t="s">
        <v>94</v>
      </c>
      <c r="D63" s="5">
        <v>252331300</v>
      </c>
      <c r="F63" s="10">
        <v>818</v>
      </c>
      <c r="G63" s="10" t="s">
        <v>24</v>
      </c>
      <c r="H63" s="13">
        <v>12805744900</v>
      </c>
      <c r="I63" s="8">
        <f>IFERROR(VLOOKUP(F63&amp;G63,#REF!,8,FALSE),0)</f>
        <v>0</v>
      </c>
      <c r="J63" s="8">
        <f>IFERROR(VLOOKUP(F63&amp;G63,#REF!,14,FALSE),0)</f>
        <v>0</v>
      </c>
      <c r="K63" s="8">
        <f>IFERROR(VLOOKUP(F63&amp;G63,#REF!,19,FALSE),0)</f>
        <v>0</v>
      </c>
    </row>
    <row r="64" spans="1:11" x14ac:dyDescent="0.3">
      <c r="A64" s="1" t="str">
        <f t="shared" si="0"/>
        <v>8212 02 35380 02 0000 150</v>
      </c>
      <c r="B64" s="2">
        <v>821</v>
      </c>
      <c r="C64" s="3" t="s">
        <v>48</v>
      </c>
      <c r="D64" s="5">
        <v>448783100</v>
      </c>
      <c r="F64" s="10">
        <v>818</v>
      </c>
      <c r="G64" s="10" t="s">
        <v>63</v>
      </c>
      <c r="H64" s="13">
        <v>513084000</v>
      </c>
      <c r="I64" s="8">
        <f>IFERROR(VLOOKUP(F64&amp;G64,#REF!,8,FALSE),0)</f>
        <v>0</v>
      </c>
      <c r="J64" s="8">
        <f>IFERROR(VLOOKUP(F64&amp;G64,#REF!,14,FALSE),0)</f>
        <v>0</v>
      </c>
      <c r="K64" s="8">
        <f>IFERROR(VLOOKUP(F64&amp;G64,#REF!,19,FALSE),0)</f>
        <v>0</v>
      </c>
    </row>
    <row r="65" spans="1:11" x14ac:dyDescent="0.3">
      <c r="A65" s="1" t="str">
        <f t="shared" si="0"/>
        <v>8142 02 35460 02 0000 150</v>
      </c>
      <c r="B65" s="3">
        <v>814</v>
      </c>
      <c r="C65" s="2" t="s">
        <v>95</v>
      </c>
      <c r="D65" s="5">
        <v>249510400</v>
      </c>
      <c r="F65" s="10">
        <v>818</v>
      </c>
      <c r="G65" s="10" t="s">
        <v>25</v>
      </c>
      <c r="H65" s="13">
        <v>574234000</v>
      </c>
      <c r="I65" s="8">
        <f>IFERROR(VLOOKUP(F65&amp;G65,#REF!,8,FALSE),0)</f>
        <v>0</v>
      </c>
      <c r="J65" s="8">
        <f>IFERROR(VLOOKUP(F65&amp;G65,#REF!,14,FALSE),0)</f>
        <v>0</v>
      </c>
      <c r="K65" s="8">
        <f>IFERROR(VLOOKUP(F65&amp;G65,#REF!,19,FALSE),0)</f>
        <v>0</v>
      </c>
    </row>
    <row r="66" spans="1:11" x14ac:dyDescent="0.3">
      <c r="A66" s="1" t="str">
        <f t="shared" si="0"/>
        <v>8212 02 35573 02 0000 150</v>
      </c>
      <c r="B66" s="3">
        <v>821</v>
      </c>
      <c r="C66" s="2" t="s">
        <v>96</v>
      </c>
      <c r="D66" s="5">
        <v>141199789.66</v>
      </c>
      <c r="F66" s="10">
        <v>818</v>
      </c>
      <c r="G66" s="10" t="s">
        <v>64</v>
      </c>
      <c r="H66" s="13">
        <v>68563000</v>
      </c>
      <c r="I66" s="8">
        <f>IFERROR(VLOOKUP(F66&amp;G66,#REF!,8,FALSE),0)</f>
        <v>0</v>
      </c>
      <c r="J66" s="8">
        <f>IFERROR(VLOOKUP(F66&amp;G66,#REF!,14,FALSE),0)</f>
        <v>0</v>
      </c>
      <c r="K66" s="8">
        <f>IFERROR(VLOOKUP(F66&amp;G66,#REF!,19,FALSE),0)</f>
        <v>0</v>
      </c>
    </row>
    <row r="67" spans="1:11" x14ac:dyDescent="0.3">
      <c r="A67" s="1" t="str">
        <f t="shared" ref="A67:A130" si="1">B67&amp;C67</f>
        <v>8182 02 35900 02 0000 150</v>
      </c>
      <c r="B67" s="3">
        <v>818</v>
      </c>
      <c r="C67" s="3" t="s">
        <v>49</v>
      </c>
      <c r="D67" s="4">
        <v>101642900</v>
      </c>
      <c r="F67" s="10">
        <v>818</v>
      </c>
      <c r="G67" s="10" t="s">
        <v>49</v>
      </c>
      <c r="H67" s="13">
        <v>101642900</v>
      </c>
      <c r="I67" s="8">
        <v>126723400</v>
      </c>
      <c r="J67" s="8">
        <v>138670000</v>
      </c>
      <c r="K67" s="8">
        <v>92201600</v>
      </c>
    </row>
    <row r="68" spans="1:11" x14ac:dyDescent="0.3">
      <c r="A68" s="1" t="str">
        <f t="shared" si="1"/>
        <v>8142 02 45136 02 0000 150</v>
      </c>
      <c r="B68" s="2">
        <v>814</v>
      </c>
      <c r="C68" s="3" t="s">
        <v>97</v>
      </c>
      <c r="D68" s="4">
        <v>1700000</v>
      </c>
      <c r="F68" s="10">
        <v>819</v>
      </c>
      <c r="G68" s="10" t="s">
        <v>65</v>
      </c>
      <c r="H68" s="13">
        <v>105573900</v>
      </c>
      <c r="I68" s="8">
        <f>IFERROR(VLOOKUP(F68&amp;G68,#REF!,8,FALSE),0)</f>
        <v>0</v>
      </c>
      <c r="J68" s="8">
        <f>IFERROR(VLOOKUP(F68&amp;G68,#REF!,14,FALSE),0)</f>
        <v>0</v>
      </c>
      <c r="K68" s="8">
        <f>IFERROR(VLOOKUP(F68&amp;G68,#REF!,19,FALSE),0)</f>
        <v>0</v>
      </c>
    </row>
    <row r="69" spans="1:11" x14ac:dyDescent="0.3">
      <c r="A69" s="1" t="str">
        <f t="shared" si="1"/>
        <v>8032 02 45141 02 0000 150</v>
      </c>
      <c r="B69" s="2">
        <v>803</v>
      </c>
      <c r="C69" s="2" t="s">
        <v>55</v>
      </c>
      <c r="D69" s="4">
        <v>8501904</v>
      </c>
      <c r="F69" s="10">
        <v>819</v>
      </c>
      <c r="G69" s="10" t="s">
        <v>1</v>
      </c>
      <c r="H69" s="13">
        <v>279679837.79000002</v>
      </c>
      <c r="I69" s="8">
        <f>IFERROR(VLOOKUP(F69&amp;G69,#REF!,8,FALSE),0)</f>
        <v>0</v>
      </c>
      <c r="J69" s="8">
        <f>IFERROR(VLOOKUP(F69&amp;G69,#REF!,14,FALSE),0)</f>
        <v>0</v>
      </c>
      <c r="K69" s="8">
        <f>IFERROR(VLOOKUP(F69&amp;G69,#REF!,19,FALSE),0)</f>
        <v>0</v>
      </c>
    </row>
    <row r="70" spans="1:11" x14ac:dyDescent="0.3">
      <c r="A70" s="1" t="str">
        <f t="shared" si="1"/>
        <v>8032 02 45142 02 0000 150</v>
      </c>
      <c r="B70" s="2">
        <v>803</v>
      </c>
      <c r="C70" s="2" t="s">
        <v>56</v>
      </c>
      <c r="D70" s="4">
        <v>4484184</v>
      </c>
      <c r="F70" s="10">
        <v>819</v>
      </c>
      <c r="G70" s="10" t="s">
        <v>81</v>
      </c>
      <c r="H70" s="13">
        <v>376171988</v>
      </c>
      <c r="I70" s="8">
        <f>IFERROR(VLOOKUP(F70&amp;G70,#REF!,8,FALSE),0)</f>
        <v>0</v>
      </c>
      <c r="J70" s="8">
        <f>IFERROR(VLOOKUP(F70&amp;G70,#REF!,14,FALSE),0)</f>
        <v>0</v>
      </c>
      <c r="K70" s="8">
        <f>IFERROR(VLOOKUP(F70&amp;G70,#REF!,19,FALSE),0)</f>
        <v>0</v>
      </c>
    </row>
    <row r="71" spans="1:11" x14ac:dyDescent="0.3">
      <c r="A71" s="1" t="str">
        <f t="shared" si="1"/>
        <v>8162 02 45159 02 0000 150</v>
      </c>
      <c r="B71" s="2">
        <v>816</v>
      </c>
      <c r="C71" s="3" t="s">
        <v>8</v>
      </c>
      <c r="D71" s="5">
        <v>206742500</v>
      </c>
      <c r="F71" s="10">
        <v>819</v>
      </c>
      <c r="G71" s="10" t="s">
        <v>42</v>
      </c>
      <c r="H71" s="13">
        <v>59515300</v>
      </c>
      <c r="I71" s="8">
        <f>IFERROR(VLOOKUP(F71&amp;G71,#REF!,8,FALSE),0)</f>
        <v>0</v>
      </c>
      <c r="J71" s="8">
        <f>IFERROR(VLOOKUP(F71&amp;G71,#REF!,14,FALSE),0)</f>
        <v>0</v>
      </c>
      <c r="K71" s="8">
        <f>IFERROR(VLOOKUP(F71&amp;G71,#REF!,19,FALSE),0)</f>
        <v>0</v>
      </c>
    </row>
    <row r="72" spans="1:11" x14ac:dyDescent="0.3">
      <c r="A72" s="1" t="str">
        <f t="shared" si="1"/>
        <v>8142 02 45161 02 0000 150</v>
      </c>
      <c r="B72" s="2">
        <v>814</v>
      </c>
      <c r="C72" s="3" t="s">
        <v>98</v>
      </c>
      <c r="D72" s="5">
        <v>84191400</v>
      </c>
      <c r="F72" s="10">
        <v>819</v>
      </c>
      <c r="G72" s="10" t="s">
        <v>89</v>
      </c>
      <c r="H72" s="13">
        <v>5673400</v>
      </c>
      <c r="I72" s="8">
        <f>IFERROR(VLOOKUP(F72&amp;G72,#REF!,8,FALSE),0)</f>
        <v>0</v>
      </c>
      <c r="J72" s="8">
        <f>IFERROR(VLOOKUP(F72&amp;G72,#REF!,14,FALSE),0)</f>
        <v>0</v>
      </c>
      <c r="K72" s="8">
        <f>IFERROR(VLOOKUP(F72&amp;G72,#REF!,19,FALSE),0)</f>
        <v>0</v>
      </c>
    </row>
    <row r="73" spans="1:11" x14ac:dyDescent="0.3">
      <c r="A73" s="1" t="str">
        <f t="shared" si="1"/>
        <v>8142 02 45161 02 0000 150</v>
      </c>
      <c r="B73" s="2">
        <v>814</v>
      </c>
      <c r="C73" s="3" t="s">
        <v>98</v>
      </c>
      <c r="D73" s="5">
        <v>25402900</v>
      </c>
      <c r="F73" s="10">
        <v>819</v>
      </c>
      <c r="G73" s="10" t="s">
        <v>43</v>
      </c>
      <c r="H73" s="13">
        <v>4083000</v>
      </c>
      <c r="I73" s="8">
        <f>IFERROR(VLOOKUP(F73&amp;G73,#REF!,8,FALSE),0)</f>
        <v>0</v>
      </c>
      <c r="J73" s="8">
        <f>IFERROR(VLOOKUP(F73&amp;G73,#REF!,14,FALSE),0)</f>
        <v>0</v>
      </c>
      <c r="K73" s="8">
        <f>IFERROR(VLOOKUP(F73&amp;G73,#REF!,19,FALSE),0)</f>
        <v>0</v>
      </c>
    </row>
    <row r="74" spans="1:11" x14ac:dyDescent="0.3">
      <c r="A74" s="1" t="str">
        <f t="shared" si="1"/>
        <v>8172 02 45433 02 0000 150</v>
      </c>
      <c r="B74" s="2">
        <v>817</v>
      </c>
      <c r="C74" s="3" t="s">
        <v>99</v>
      </c>
      <c r="D74" s="5">
        <v>4470345500</v>
      </c>
      <c r="F74" s="10">
        <v>819</v>
      </c>
      <c r="G74" s="10" t="s">
        <v>104</v>
      </c>
      <c r="H74" s="13">
        <v>44377.98</v>
      </c>
      <c r="I74" s="8">
        <f>IFERROR(VLOOKUP(F74&amp;G74,#REF!,8,FALSE),0)</f>
        <v>0</v>
      </c>
      <c r="J74" s="8">
        <f>IFERROR(VLOOKUP(F74&amp;G74,#REF!,14,FALSE),0)</f>
        <v>0</v>
      </c>
      <c r="K74" s="8">
        <f>IFERROR(VLOOKUP(F74&amp;G74,#REF!,19,FALSE),0)</f>
        <v>0</v>
      </c>
    </row>
    <row r="75" spans="1:11" x14ac:dyDescent="0.3">
      <c r="A75" s="1" t="str">
        <f t="shared" si="1"/>
        <v>8142 02 49000 02 0000 150</v>
      </c>
      <c r="B75" s="2">
        <v>814</v>
      </c>
      <c r="C75" s="3" t="s">
        <v>100</v>
      </c>
      <c r="D75" s="5">
        <v>7343300</v>
      </c>
      <c r="F75" s="10">
        <v>819</v>
      </c>
      <c r="G75" s="10" t="s">
        <v>107</v>
      </c>
      <c r="H75" s="13">
        <v>140456</v>
      </c>
      <c r="I75" s="8">
        <f>IFERROR(VLOOKUP(F75&amp;G75,#REF!,8,FALSE),0)</f>
        <v>0</v>
      </c>
      <c r="J75" s="8">
        <f>IFERROR(VLOOKUP(F75&amp;G75,#REF!,14,FALSE),0)</f>
        <v>0</v>
      </c>
      <c r="K75" s="8">
        <f>IFERROR(VLOOKUP(F75&amp;G75,#REF!,19,FALSE),0)</f>
        <v>0</v>
      </c>
    </row>
    <row r="76" spans="1:11" x14ac:dyDescent="0.3">
      <c r="A76" s="1" t="str">
        <f t="shared" si="1"/>
        <v>8152 02 49000 02 0000 150</v>
      </c>
      <c r="B76" s="2">
        <v>815</v>
      </c>
      <c r="C76" s="3" t="s">
        <v>100</v>
      </c>
      <c r="D76" s="5">
        <v>1892700</v>
      </c>
      <c r="F76" s="10">
        <v>819</v>
      </c>
      <c r="G76" s="10" t="s">
        <v>127</v>
      </c>
      <c r="H76" s="13">
        <v>-47836.31</v>
      </c>
      <c r="I76" s="8">
        <f>IFERROR(VLOOKUP(F76&amp;G76,#REF!,8,FALSE),0)</f>
        <v>0</v>
      </c>
      <c r="J76" s="8">
        <f>IFERROR(VLOOKUP(F76&amp;G76,#REF!,14,FALSE),0)</f>
        <v>0</v>
      </c>
      <c r="K76" s="8">
        <f>IFERROR(VLOOKUP(F76&amp;G76,#REF!,19,FALSE),0)</f>
        <v>0</v>
      </c>
    </row>
    <row r="77" spans="1:11" x14ac:dyDescent="0.3">
      <c r="A77" s="1" t="str">
        <f t="shared" si="1"/>
        <v>8152 02 49000 02 0000 150</v>
      </c>
      <c r="B77" s="2">
        <v>815</v>
      </c>
      <c r="C77" s="3" t="s">
        <v>100</v>
      </c>
      <c r="D77" s="5">
        <v>7919200</v>
      </c>
      <c r="F77" s="10">
        <v>819</v>
      </c>
      <c r="G77" s="10" t="s">
        <v>128</v>
      </c>
      <c r="H77" s="13">
        <v>-140456</v>
      </c>
      <c r="I77" s="8">
        <f>IFERROR(VLOOKUP(F77&amp;G77,#REF!,8,FALSE),0)</f>
        <v>0</v>
      </c>
      <c r="J77" s="8">
        <f>IFERROR(VLOOKUP(F77&amp;G77,#REF!,14,FALSE),0)</f>
        <v>0</v>
      </c>
      <c r="K77" s="8">
        <f>IFERROR(VLOOKUP(F77&amp;G77,#REF!,19,FALSE),0)</f>
        <v>0</v>
      </c>
    </row>
    <row r="78" spans="1:11" x14ac:dyDescent="0.3">
      <c r="A78" s="1" t="str">
        <f t="shared" si="1"/>
        <v>8142 02 49001 02 0000 150</v>
      </c>
      <c r="B78" s="2">
        <v>814</v>
      </c>
      <c r="C78" s="3" t="s">
        <v>101</v>
      </c>
      <c r="D78" s="5">
        <v>47470000</v>
      </c>
      <c r="F78" s="10">
        <v>819</v>
      </c>
      <c r="G78" s="10" t="s">
        <v>129</v>
      </c>
      <c r="H78" s="13">
        <v>-1986625.43</v>
      </c>
      <c r="I78" s="8">
        <f>IFERROR(VLOOKUP(F78&amp;G78,#REF!,8,FALSE),0)</f>
        <v>0</v>
      </c>
      <c r="J78" s="8">
        <f>IFERROR(VLOOKUP(F78&amp;G78,#REF!,14,FALSE),0)</f>
        <v>0</v>
      </c>
      <c r="K78" s="8">
        <f>IFERROR(VLOOKUP(F78&amp;G78,#REF!,19,FALSE),0)</f>
        <v>0</v>
      </c>
    </row>
    <row r="79" spans="1:11" x14ac:dyDescent="0.3">
      <c r="A79" s="1" t="str">
        <f t="shared" si="1"/>
        <v>8142 02 49001 02 0000 150</v>
      </c>
      <c r="B79" s="2">
        <v>814</v>
      </c>
      <c r="C79" s="3" t="s">
        <v>101</v>
      </c>
      <c r="D79" s="5">
        <v>58416700</v>
      </c>
      <c r="F79" s="10">
        <v>821</v>
      </c>
      <c r="G79" s="10" t="s">
        <v>9</v>
      </c>
      <c r="H79" s="13">
        <v>1565800</v>
      </c>
      <c r="I79" s="8">
        <f>IFERROR(VLOOKUP(F79&amp;G79,#REF!,8,FALSE),0)</f>
        <v>0</v>
      </c>
      <c r="J79" s="8">
        <f>IFERROR(VLOOKUP(F79&amp;G79,#REF!,14,FALSE),0)</f>
        <v>0</v>
      </c>
      <c r="K79" s="8">
        <f>IFERROR(VLOOKUP(F79&amp;G79,#REF!,19,FALSE),0)</f>
        <v>0</v>
      </c>
    </row>
    <row r="80" spans="1:11" x14ac:dyDescent="0.3">
      <c r="A80" s="1" t="str">
        <f t="shared" si="1"/>
        <v>8142 02 49001 02 0000 150</v>
      </c>
      <c r="B80" s="2">
        <v>814</v>
      </c>
      <c r="C80" s="3" t="s">
        <v>101</v>
      </c>
      <c r="D80" s="5">
        <v>21000000</v>
      </c>
      <c r="F80" s="10">
        <v>821</v>
      </c>
      <c r="G80" s="10" t="s">
        <v>66</v>
      </c>
      <c r="H80" s="13">
        <v>47800</v>
      </c>
      <c r="I80" s="8">
        <f>IFERROR(VLOOKUP(F80&amp;G80,#REF!,8,FALSE),0)</f>
        <v>0</v>
      </c>
      <c r="J80" s="8">
        <f>IFERROR(VLOOKUP(F80&amp;G80,#REF!,14,FALSE),0)</f>
        <v>0</v>
      </c>
      <c r="K80" s="8">
        <f>IFERROR(VLOOKUP(F80&amp;G80,#REF!,19,FALSE),0)</f>
        <v>0</v>
      </c>
    </row>
    <row r="81" spans="1:11" x14ac:dyDescent="0.3">
      <c r="A81" s="1" t="str">
        <f t="shared" si="1"/>
        <v>8032 18 02010 02 0000 180</v>
      </c>
      <c r="B81" s="2">
        <v>803</v>
      </c>
      <c r="C81" s="2" t="s">
        <v>102</v>
      </c>
      <c r="D81" s="5">
        <v>292359.43</v>
      </c>
      <c r="F81" s="10">
        <v>821</v>
      </c>
      <c r="G81" s="10" t="s">
        <v>10</v>
      </c>
      <c r="H81" s="13">
        <v>77360700</v>
      </c>
      <c r="I81" s="8">
        <f>IFERROR(VLOOKUP(F81&amp;G81,#REF!,8,FALSE),0)</f>
        <v>0</v>
      </c>
      <c r="J81" s="8">
        <f>IFERROR(VLOOKUP(F81&amp;G81,#REF!,14,FALSE),0)</f>
        <v>0</v>
      </c>
      <c r="K81" s="8">
        <f>IFERROR(VLOOKUP(F81&amp;G81,#REF!,19,FALSE),0)</f>
        <v>0</v>
      </c>
    </row>
    <row r="82" spans="1:11" x14ac:dyDescent="0.3">
      <c r="A82" s="1" t="str">
        <f t="shared" si="1"/>
        <v>8032 18 02020 02 0000 180</v>
      </c>
      <c r="B82" s="2">
        <v>803</v>
      </c>
      <c r="C82" s="2" t="s">
        <v>103</v>
      </c>
      <c r="D82" s="5">
        <v>161668.96</v>
      </c>
      <c r="F82" s="10">
        <v>821</v>
      </c>
      <c r="G82" s="10" t="s">
        <v>2</v>
      </c>
      <c r="H82" s="13">
        <v>238261500</v>
      </c>
      <c r="I82" s="8">
        <f>IFERROR(VLOOKUP(F82&amp;G82,#REF!,8,FALSE),0)</f>
        <v>0</v>
      </c>
      <c r="J82" s="8">
        <f>IFERROR(VLOOKUP(F82&amp;G82,#REF!,14,FALSE),0)</f>
        <v>0</v>
      </c>
      <c r="K82" s="8">
        <f>IFERROR(VLOOKUP(F82&amp;G82,#REF!,19,FALSE),0)</f>
        <v>0</v>
      </c>
    </row>
    <row r="83" spans="1:11" x14ac:dyDescent="0.3">
      <c r="A83" s="1" t="str">
        <f t="shared" si="1"/>
        <v>8112 18 02010 02 0000 180</v>
      </c>
      <c r="B83" s="2">
        <v>811</v>
      </c>
      <c r="C83" s="2" t="s">
        <v>102</v>
      </c>
      <c r="D83" s="5">
        <v>2607</v>
      </c>
      <c r="F83" s="10">
        <v>821</v>
      </c>
      <c r="G83" s="10" t="s">
        <v>69</v>
      </c>
      <c r="H83" s="13">
        <v>244375</v>
      </c>
      <c r="I83" s="8">
        <f>IFERROR(VLOOKUP(F83&amp;G83,#REF!,8,FALSE),0)</f>
        <v>0</v>
      </c>
      <c r="J83" s="8">
        <f>IFERROR(VLOOKUP(F83&amp;G83,#REF!,14,FALSE),0)</f>
        <v>0</v>
      </c>
      <c r="K83" s="8">
        <f>IFERROR(VLOOKUP(F83&amp;G83,#REF!,19,FALSE),0)</f>
        <v>0</v>
      </c>
    </row>
    <row r="84" spans="1:11" x14ac:dyDescent="0.3">
      <c r="A84" s="1" t="str">
        <f t="shared" si="1"/>
        <v>8122 18 60010 02 0000 150</v>
      </c>
      <c r="B84" s="2">
        <v>812</v>
      </c>
      <c r="C84" s="2" t="s">
        <v>104</v>
      </c>
      <c r="D84" s="5">
        <v>2385870.67</v>
      </c>
      <c r="F84" s="10">
        <v>821</v>
      </c>
      <c r="G84" s="10" t="s">
        <v>12</v>
      </c>
      <c r="H84" s="13">
        <v>2659200</v>
      </c>
      <c r="I84" s="8">
        <f>IFERROR(VLOOKUP(F84&amp;G84,#REF!,8,FALSE),0)</f>
        <v>0</v>
      </c>
      <c r="J84" s="8">
        <f>IFERROR(VLOOKUP(F84&amp;G84,#REF!,14,FALSE),0)</f>
        <v>0</v>
      </c>
      <c r="K84" s="8">
        <f>IFERROR(VLOOKUP(F84&amp;G84,#REF!,19,FALSE),0)</f>
        <v>0</v>
      </c>
    </row>
    <row r="85" spans="1:11" x14ac:dyDescent="0.3">
      <c r="A85" s="1" t="str">
        <f t="shared" si="1"/>
        <v>8122 18 60010 02 0000 150</v>
      </c>
      <c r="B85" s="2">
        <v>812</v>
      </c>
      <c r="C85" s="2" t="s">
        <v>104</v>
      </c>
      <c r="D85" s="5">
        <v>1165310.8899999999</v>
      </c>
      <c r="F85" s="10">
        <v>821</v>
      </c>
      <c r="G85" s="10" t="s">
        <v>14</v>
      </c>
      <c r="H85" s="13">
        <v>15293400</v>
      </c>
      <c r="I85" s="8">
        <f>IFERROR(VLOOKUP(F85&amp;G85,#REF!,8,FALSE),0)</f>
        <v>0</v>
      </c>
      <c r="J85" s="8">
        <f>IFERROR(VLOOKUP(F85&amp;G85,#REF!,14,FALSE),0)</f>
        <v>0</v>
      </c>
      <c r="K85" s="8">
        <f>IFERROR(VLOOKUP(F85&amp;G85,#REF!,19,FALSE),0)</f>
        <v>0</v>
      </c>
    </row>
    <row r="86" spans="1:11" x14ac:dyDescent="0.3">
      <c r="A86" s="1" t="str">
        <f t="shared" si="1"/>
        <v>8122 18 02030 02 0000 180</v>
      </c>
      <c r="B86" s="2">
        <v>812</v>
      </c>
      <c r="C86" s="2" t="s">
        <v>105</v>
      </c>
      <c r="D86" s="5">
        <v>78.36</v>
      </c>
      <c r="F86" s="10">
        <v>821</v>
      </c>
      <c r="G86" s="10" t="s">
        <v>71</v>
      </c>
      <c r="H86" s="13">
        <v>25832500</v>
      </c>
      <c r="I86" s="8">
        <f>IFERROR(VLOOKUP(F86&amp;G86,#REF!,8,FALSE),0)</f>
        <v>0</v>
      </c>
      <c r="J86" s="8">
        <f>IFERROR(VLOOKUP(F86&amp;G86,#REF!,14,FALSE),0)</f>
        <v>0</v>
      </c>
      <c r="K86" s="8">
        <f>IFERROR(VLOOKUP(F86&amp;G86,#REF!,19,FALSE),0)</f>
        <v>0</v>
      </c>
    </row>
    <row r="87" spans="1:11" x14ac:dyDescent="0.3">
      <c r="A87" s="1" t="str">
        <f t="shared" si="1"/>
        <v>8122 18 02030 02 0000 180</v>
      </c>
      <c r="B87" s="2">
        <v>812</v>
      </c>
      <c r="C87" s="2" t="s">
        <v>105</v>
      </c>
      <c r="D87" s="5">
        <v>23162329.780000001</v>
      </c>
      <c r="F87" s="10">
        <v>821</v>
      </c>
      <c r="G87" s="10" t="s">
        <v>88</v>
      </c>
      <c r="H87" s="13">
        <v>323015300</v>
      </c>
      <c r="I87" s="8">
        <f>IFERROR(VLOOKUP(F87&amp;G87,#REF!,8,FALSE),0)</f>
        <v>0</v>
      </c>
      <c r="J87" s="8">
        <f>IFERROR(VLOOKUP(F87&amp;G87,#REF!,14,FALSE),0)</f>
        <v>0</v>
      </c>
      <c r="K87" s="8">
        <f>IFERROR(VLOOKUP(F87&amp;G87,#REF!,19,FALSE),0)</f>
        <v>0</v>
      </c>
    </row>
    <row r="88" spans="1:11" x14ac:dyDescent="0.3">
      <c r="A88" s="1" t="str">
        <f t="shared" si="1"/>
        <v>8122 18 25555 02 0000 150</v>
      </c>
      <c r="B88" s="2">
        <v>812</v>
      </c>
      <c r="C88" s="2" t="s">
        <v>106</v>
      </c>
      <c r="D88" s="5">
        <v>38678.879999999997</v>
      </c>
      <c r="F88" s="10">
        <v>821</v>
      </c>
      <c r="G88" s="10" t="s">
        <v>90</v>
      </c>
      <c r="H88" s="13">
        <v>2147424400</v>
      </c>
      <c r="I88" s="8">
        <f>IFERROR(VLOOKUP(F88&amp;G88,#REF!,8,FALSE),0)</f>
        <v>0</v>
      </c>
      <c r="J88" s="8">
        <f>IFERROR(VLOOKUP(F88&amp;G88,#REF!,14,FALSE),0)</f>
        <v>0</v>
      </c>
      <c r="K88" s="8">
        <f>IFERROR(VLOOKUP(F88&amp;G88,#REF!,19,FALSE),0)</f>
        <v>0</v>
      </c>
    </row>
    <row r="89" spans="1:11" x14ac:dyDescent="0.3">
      <c r="A89" s="1" t="str">
        <f t="shared" si="1"/>
        <v>8142 18 02010 02 0000 180</v>
      </c>
      <c r="B89" s="2">
        <v>814</v>
      </c>
      <c r="C89" s="2" t="s">
        <v>102</v>
      </c>
      <c r="D89" s="5">
        <v>2385</v>
      </c>
      <c r="F89" s="10">
        <v>821</v>
      </c>
      <c r="G89" s="10" t="s">
        <v>91</v>
      </c>
      <c r="H89" s="13">
        <v>47341400</v>
      </c>
      <c r="I89" s="8">
        <f>IFERROR(VLOOKUP(F89&amp;G89,#REF!,8,FALSE),0)</f>
        <v>0</v>
      </c>
      <c r="J89" s="8">
        <f>IFERROR(VLOOKUP(F89&amp;G89,#REF!,14,FALSE),0)</f>
        <v>0</v>
      </c>
      <c r="K89" s="8">
        <f>IFERROR(VLOOKUP(F89&amp;G89,#REF!,19,FALSE),0)</f>
        <v>0</v>
      </c>
    </row>
    <row r="90" spans="1:11" x14ac:dyDescent="0.3">
      <c r="A90" s="1" t="str">
        <f t="shared" si="1"/>
        <v>8152 18 60010 02 0000 150</v>
      </c>
      <c r="B90" s="2">
        <v>815</v>
      </c>
      <c r="C90" s="2" t="s">
        <v>104</v>
      </c>
      <c r="D90" s="5">
        <v>6078</v>
      </c>
      <c r="F90" s="10">
        <v>821</v>
      </c>
      <c r="G90" s="10" t="s">
        <v>92</v>
      </c>
      <c r="H90" s="13">
        <v>81383300</v>
      </c>
      <c r="I90" s="8">
        <f>IFERROR(VLOOKUP(F90&amp;G90,#REF!,8,FALSE),0)</f>
        <v>0</v>
      </c>
      <c r="J90" s="8">
        <f>IFERROR(VLOOKUP(F90&amp;G90,#REF!,14,FALSE),0)</f>
        <v>0</v>
      </c>
      <c r="K90" s="8">
        <f>IFERROR(VLOOKUP(F90&amp;G90,#REF!,19,FALSE),0)</f>
        <v>0</v>
      </c>
    </row>
    <row r="91" spans="1:11" x14ac:dyDescent="0.3">
      <c r="A91" s="1" t="str">
        <f t="shared" si="1"/>
        <v>8162 18 02010 02 0000 180</v>
      </c>
      <c r="B91" s="2">
        <v>816</v>
      </c>
      <c r="C91" s="2" t="s">
        <v>102</v>
      </c>
      <c r="D91" s="5">
        <v>18087</v>
      </c>
      <c r="F91" s="10">
        <v>821</v>
      </c>
      <c r="G91" s="10" t="s">
        <v>44</v>
      </c>
      <c r="H91" s="13">
        <v>128800</v>
      </c>
      <c r="I91" s="8">
        <f>IFERROR(VLOOKUP(F91&amp;G91,#REF!,8,FALSE),0)</f>
        <v>0</v>
      </c>
      <c r="J91" s="8">
        <f>IFERROR(VLOOKUP(F91&amp;G91,#REF!,14,FALSE),0)</f>
        <v>0</v>
      </c>
      <c r="K91" s="8">
        <f>IFERROR(VLOOKUP(F91&amp;G91,#REF!,19,FALSE),0)</f>
        <v>0</v>
      </c>
    </row>
    <row r="92" spans="1:11" x14ac:dyDescent="0.3">
      <c r="A92" s="1" t="str">
        <f t="shared" si="1"/>
        <v>8162 18 60010 02 0000 150</v>
      </c>
      <c r="B92" s="2">
        <v>816</v>
      </c>
      <c r="C92" s="2" t="s">
        <v>104</v>
      </c>
      <c r="D92" s="5">
        <v>247.5</v>
      </c>
      <c r="F92" s="10">
        <v>821</v>
      </c>
      <c r="G92" s="10" t="s">
        <v>45</v>
      </c>
      <c r="H92" s="13">
        <v>717483600</v>
      </c>
      <c r="I92" s="8">
        <f>IFERROR(VLOOKUP(F92&amp;G92,#REF!,8,FALSE),0)</f>
        <v>0</v>
      </c>
      <c r="J92" s="8">
        <f>IFERROR(VLOOKUP(F92&amp;G92,#REF!,14,FALSE),0)</f>
        <v>0</v>
      </c>
      <c r="K92" s="8">
        <f>IFERROR(VLOOKUP(F92&amp;G92,#REF!,19,FALSE),0)</f>
        <v>0</v>
      </c>
    </row>
    <row r="93" spans="1:11" x14ac:dyDescent="0.3">
      <c r="A93" s="1" t="str">
        <f t="shared" si="1"/>
        <v>8172 18 02030 02 0000 180</v>
      </c>
      <c r="B93" s="2">
        <v>817</v>
      </c>
      <c r="C93" s="2" t="s">
        <v>105</v>
      </c>
      <c r="D93" s="5">
        <v>300000</v>
      </c>
      <c r="F93" s="10">
        <v>821</v>
      </c>
      <c r="G93" s="10" t="s">
        <v>46</v>
      </c>
      <c r="H93" s="13">
        <v>7354600</v>
      </c>
      <c r="I93" s="8">
        <f>IFERROR(VLOOKUP(F93&amp;G93,#REF!,8,FALSE),0)</f>
        <v>0</v>
      </c>
      <c r="J93" s="8">
        <f>IFERROR(VLOOKUP(F93&amp;G93,#REF!,14,FALSE),0)</f>
        <v>0</v>
      </c>
      <c r="K93" s="8">
        <f>IFERROR(VLOOKUP(F93&amp;G93,#REF!,19,FALSE),0)</f>
        <v>0</v>
      </c>
    </row>
    <row r="94" spans="1:11" x14ac:dyDescent="0.3">
      <c r="A94" s="1" t="str">
        <f t="shared" si="1"/>
        <v>8192 18 60010 02 0000 150</v>
      </c>
      <c r="B94" s="2">
        <v>819</v>
      </c>
      <c r="C94" s="2" t="s">
        <v>104</v>
      </c>
      <c r="D94" s="5">
        <v>44377.98</v>
      </c>
      <c r="F94" s="10">
        <v>821</v>
      </c>
      <c r="G94" s="10" t="s">
        <v>93</v>
      </c>
      <c r="H94" s="13">
        <v>6166400</v>
      </c>
      <c r="I94" s="8">
        <f>IFERROR(VLOOKUP(F94&amp;G94,#REF!,8,FALSE),0)</f>
        <v>0</v>
      </c>
      <c r="J94" s="8">
        <f>IFERROR(VLOOKUP(F94&amp;G94,#REF!,14,FALSE),0)</f>
        <v>0</v>
      </c>
      <c r="K94" s="8">
        <f>IFERROR(VLOOKUP(F94&amp;G94,#REF!,19,FALSE),0)</f>
        <v>0</v>
      </c>
    </row>
    <row r="95" spans="1:11" x14ac:dyDescent="0.3">
      <c r="A95" s="1" t="str">
        <f t="shared" si="1"/>
        <v>8192 18 45420 02 0000 150</v>
      </c>
      <c r="B95" s="2">
        <v>819</v>
      </c>
      <c r="C95" s="3" t="s">
        <v>107</v>
      </c>
      <c r="D95" s="5">
        <v>140456</v>
      </c>
      <c r="F95" s="10">
        <v>821</v>
      </c>
      <c r="G95" s="10" t="s">
        <v>47</v>
      </c>
      <c r="H95" s="13">
        <v>215500</v>
      </c>
      <c r="I95" s="8">
        <f>IFERROR(VLOOKUP(F95&amp;G95,#REF!,8,FALSE),0)</f>
        <v>0</v>
      </c>
      <c r="J95" s="8">
        <f>IFERROR(VLOOKUP(F95&amp;G95,#REF!,14,FALSE),0)</f>
        <v>0</v>
      </c>
      <c r="K95" s="8">
        <f>IFERROR(VLOOKUP(F95&amp;G95,#REF!,19,FALSE),0)</f>
        <v>0</v>
      </c>
    </row>
    <row r="96" spans="1:11" x14ac:dyDescent="0.3">
      <c r="A96" s="1" t="str">
        <f t="shared" si="1"/>
        <v>8212 18 02010 02 0000 180</v>
      </c>
      <c r="B96" s="2">
        <v>821</v>
      </c>
      <c r="C96" s="3" t="s">
        <v>102</v>
      </c>
      <c r="D96" s="5">
        <v>1110731</v>
      </c>
      <c r="F96" s="10">
        <v>821</v>
      </c>
      <c r="G96" s="10" t="s">
        <v>48</v>
      </c>
      <c r="H96" s="13">
        <v>448783100</v>
      </c>
      <c r="I96" s="8">
        <f>IFERROR(VLOOKUP(F96&amp;G96,#REF!,8,FALSE),0)</f>
        <v>0</v>
      </c>
      <c r="J96" s="8">
        <f>IFERROR(VLOOKUP(F96&amp;G96,#REF!,14,FALSE),0)</f>
        <v>0</v>
      </c>
      <c r="K96" s="8">
        <f>IFERROR(VLOOKUP(F96&amp;G96,#REF!,19,FALSE),0)</f>
        <v>0</v>
      </c>
    </row>
    <row r="97" spans="1:11" x14ac:dyDescent="0.3">
      <c r="A97" s="1" t="str">
        <f t="shared" si="1"/>
        <v>8212 18 60010 02 0000 150</v>
      </c>
      <c r="B97" s="2">
        <v>821</v>
      </c>
      <c r="C97" s="3" t="s">
        <v>104</v>
      </c>
      <c r="D97" s="5">
        <v>16692.560000000001</v>
      </c>
      <c r="F97" s="10">
        <v>821</v>
      </c>
      <c r="G97" s="10" t="s">
        <v>96</v>
      </c>
      <c r="H97" s="13">
        <v>141199789.66</v>
      </c>
      <c r="I97" s="8">
        <f>IFERROR(VLOOKUP(F97&amp;G97,#REF!,8,FALSE),0)</f>
        <v>0</v>
      </c>
      <c r="J97" s="8">
        <f>IFERROR(VLOOKUP(F97&amp;G97,#REF!,14,FALSE),0)</f>
        <v>0</v>
      </c>
      <c r="K97" s="8">
        <f>IFERROR(VLOOKUP(F97&amp;G97,#REF!,19,FALSE),0)</f>
        <v>0</v>
      </c>
    </row>
    <row r="98" spans="1:11" x14ac:dyDescent="0.3">
      <c r="A98" s="1" t="str">
        <f t="shared" si="1"/>
        <v>8212 18 60010 02 0000 150</v>
      </c>
      <c r="B98" s="2">
        <v>821</v>
      </c>
      <c r="C98" s="2" t="s">
        <v>104</v>
      </c>
      <c r="D98" s="5">
        <v>303579.03999999998</v>
      </c>
      <c r="F98" s="10">
        <v>821</v>
      </c>
      <c r="G98" s="10" t="s">
        <v>102</v>
      </c>
      <c r="H98" s="13">
        <v>1110731</v>
      </c>
      <c r="I98" s="8">
        <f>IFERROR(VLOOKUP(F98&amp;G98,#REF!,8,FALSE),0)</f>
        <v>0</v>
      </c>
      <c r="J98" s="8">
        <f>IFERROR(VLOOKUP(F98&amp;G98,#REF!,14,FALSE),0)</f>
        <v>0</v>
      </c>
      <c r="K98" s="8">
        <f>IFERROR(VLOOKUP(F98&amp;G98,#REF!,19,FALSE),0)</f>
        <v>0</v>
      </c>
    </row>
    <row r="99" spans="1:11" x14ac:dyDescent="0.3">
      <c r="A99" s="1" t="str">
        <f t="shared" si="1"/>
        <v>8212 18 25027 02 0000 150</v>
      </c>
      <c r="B99" s="2">
        <v>821</v>
      </c>
      <c r="C99" s="3" t="s">
        <v>108</v>
      </c>
      <c r="D99" s="5">
        <v>695332.38</v>
      </c>
      <c r="F99" s="10">
        <v>821</v>
      </c>
      <c r="G99" s="10" t="s">
        <v>104</v>
      </c>
      <c r="H99" s="13">
        <v>320271.59999999998</v>
      </c>
      <c r="I99" s="8">
        <f>IFERROR(VLOOKUP(F99&amp;G99,#REF!,8,FALSE),0)</f>
        <v>0</v>
      </c>
      <c r="J99" s="8">
        <f>IFERROR(VLOOKUP(F99&amp;G99,#REF!,14,FALSE),0)</f>
        <v>0</v>
      </c>
      <c r="K99" s="8">
        <f>IFERROR(VLOOKUP(F99&amp;G99,#REF!,19,FALSE),0)</f>
        <v>0</v>
      </c>
    </row>
    <row r="100" spans="1:11" x14ac:dyDescent="0.3">
      <c r="A100" s="1" t="str">
        <f t="shared" si="1"/>
        <v>8252 18 02020 02 0000 180</v>
      </c>
      <c r="B100" s="2">
        <v>825</v>
      </c>
      <c r="C100" s="2" t="s">
        <v>103</v>
      </c>
      <c r="D100" s="5">
        <v>121289.9</v>
      </c>
      <c r="F100" s="10">
        <v>821</v>
      </c>
      <c r="G100" s="10" t="s">
        <v>108</v>
      </c>
      <c r="H100" s="13">
        <v>695332.38</v>
      </c>
      <c r="I100" s="8">
        <f>IFERROR(VLOOKUP(F100&amp;G100,#REF!,8,FALSE),0)</f>
        <v>0</v>
      </c>
      <c r="J100" s="8">
        <f>IFERROR(VLOOKUP(F100&amp;G100,#REF!,14,FALSE),0)</f>
        <v>0</v>
      </c>
      <c r="K100" s="8">
        <f>IFERROR(VLOOKUP(F100&amp;G100,#REF!,19,FALSE),0)</f>
        <v>0</v>
      </c>
    </row>
    <row r="101" spans="1:11" x14ac:dyDescent="0.3">
      <c r="A101" s="1" t="str">
        <f t="shared" si="1"/>
        <v>8252 18 02030 02 0000 180</v>
      </c>
      <c r="B101" s="2">
        <v>825</v>
      </c>
      <c r="C101" s="2" t="s">
        <v>105</v>
      </c>
      <c r="D101" s="5">
        <v>9000</v>
      </c>
      <c r="F101" s="10">
        <v>821</v>
      </c>
      <c r="G101" s="10" t="s">
        <v>130</v>
      </c>
      <c r="H101" s="13">
        <v>-695332.38</v>
      </c>
      <c r="I101" s="8">
        <f>IFERROR(VLOOKUP(F101&amp;G101,#REF!,8,FALSE),0)</f>
        <v>0</v>
      </c>
      <c r="J101" s="8">
        <f>IFERROR(VLOOKUP(F101&amp;G101,#REF!,14,FALSE),0)</f>
        <v>0</v>
      </c>
      <c r="K101" s="8">
        <f>IFERROR(VLOOKUP(F101&amp;G101,#REF!,19,FALSE),0)</f>
        <v>0</v>
      </c>
    </row>
    <row r="102" spans="1:11" x14ac:dyDescent="0.3">
      <c r="A102" s="1" t="str">
        <f t="shared" si="1"/>
        <v>8362 18 02010 02 0000 180</v>
      </c>
      <c r="B102" s="2">
        <v>836</v>
      </c>
      <c r="C102" s="2" t="s">
        <v>102</v>
      </c>
      <c r="D102" s="5">
        <v>7872.4</v>
      </c>
      <c r="F102" s="10">
        <v>821</v>
      </c>
      <c r="G102" s="10" t="s">
        <v>131</v>
      </c>
      <c r="H102" s="13">
        <v>-62946.1</v>
      </c>
      <c r="I102" s="8">
        <f>IFERROR(VLOOKUP(F102&amp;G102,#REF!,8,FALSE),0)</f>
        <v>0</v>
      </c>
      <c r="J102" s="8">
        <f>IFERROR(VLOOKUP(F102&amp;G102,#REF!,14,FALSE),0)</f>
        <v>0</v>
      </c>
      <c r="K102" s="8">
        <f>IFERROR(VLOOKUP(F102&amp;G102,#REF!,19,FALSE),0)</f>
        <v>0</v>
      </c>
    </row>
    <row r="103" spans="1:11" x14ac:dyDescent="0.3">
      <c r="A103" s="1" t="str">
        <f t="shared" si="1"/>
        <v>8372 18 60010 02 0000 150</v>
      </c>
      <c r="B103" s="2">
        <v>837</v>
      </c>
      <c r="C103" s="2" t="s">
        <v>104</v>
      </c>
      <c r="D103" s="5">
        <v>3898395</v>
      </c>
      <c r="F103" s="10">
        <v>821</v>
      </c>
      <c r="G103" s="10" t="s">
        <v>132</v>
      </c>
      <c r="H103" s="13">
        <v>-5488.75</v>
      </c>
      <c r="I103" s="8">
        <f>IFERROR(VLOOKUP(F103&amp;G103,#REF!,8,FALSE),0)</f>
        <v>0</v>
      </c>
      <c r="J103" s="8">
        <f>IFERROR(VLOOKUP(F103&amp;G103,#REF!,14,FALSE),0)</f>
        <v>0</v>
      </c>
      <c r="K103" s="8">
        <f>IFERROR(VLOOKUP(F103&amp;G103,#REF!,19,FALSE),0)</f>
        <v>0</v>
      </c>
    </row>
    <row r="104" spans="1:11" x14ac:dyDescent="0.3">
      <c r="A104" s="1" t="str">
        <f t="shared" si="1"/>
        <v>8402 18 60010 02 0000 150</v>
      </c>
      <c r="B104" s="2">
        <v>840</v>
      </c>
      <c r="C104" s="2" t="s">
        <v>104</v>
      </c>
      <c r="D104" s="5">
        <v>53978.59</v>
      </c>
      <c r="F104" s="10">
        <v>821</v>
      </c>
      <c r="G104" s="10" t="s">
        <v>133</v>
      </c>
      <c r="H104" s="13">
        <v>-16775.189999999999</v>
      </c>
      <c r="I104" s="8">
        <f>IFERROR(VLOOKUP(F104&amp;G104,#REF!,8,FALSE),0)</f>
        <v>0</v>
      </c>
      <c r="J104" s="8">
        <f>IFERROR(VLOOKUP(F104&amp;G104,#REF!,14,FALSE),0)</f>
        <v>0</v>
      </c>
      <c r="K104" s="8">
        <f>IFERROR(VLOOKUP(F104&amp;G104,#REF!,19,FALSE),0)</f>
        <v>0</v>
      </c>
    </row>
    <row r="105" spans="1:11" x14ac:dyDescent="0.3">
      <c r="A105" s="1" t="str">
        <f t="shared" si="1"/>
        <v>8402 18 25064 02 0000 150</v>
      </c>
      <c r="B105" s="2">
        <v>840</v>
      </c>
      <c r="C105" s="2" t="s">
        <v>109</v>
      </c>
      <c r="D105" s="5">
        <v>1268250</v>
      </c>
      <c r="F105" s="10">
        <v>821</v>
      </c>
      <c r="G105" s="10" t="s">
        <v>134</v>
      </c>
      <c r="H105" s="13">
        <v>-10285683.98</v>
      </c>
      <c r="I105" s="8">
        <f>IFERROR(VLOOKUP(F105&amp;G105,#REF!,8,FALSE),0)</f>
        <v>0</v>
      </c>
      <c r="J105" s="8">
        <f>IFERROR(VLOOKUP(F105&amp;G105,#REF!,14,FALSE),0)</f>
        <v>0</v>
      </c>
      <c r="K105" s="8">
        <f>IFERROR(VLOOKUP(F105&amp;G105,#REF!,19,FALSE),0)</f>
        <v>0</v>
      </c>
    </row>
    <row r="106" spans="1:11" x14ac:dyDescent="0.3">
      <c r="A106" s="1" t="str">
        <f t="shared" si="1"/>
        <v>8402 18 60010 02 0000 150</v>
      </c>
      <c r="B106" s="2">
        <v>840</v>
      </c>
      <c r="C106" s="2" t="s">
        <v>104</v>
      </c>
      <c r="D106" s="5">
        <v>156750</v>
      </c>
      <c r="F106" s="10">
        <v>821</v>
      </c>
      <c r="G106" s="10" t="s">
        <v>135</v>
      </c>
      <c r="H106" s="13">
        <v>-1479.41</v>
      </c>
      <c r="I106" s="8">
        <f>IFERROR(VLOOKUP(F106&amp;G106,#REF!,8,FALSE),0)</f>
        <v>0</v>
      </c>
      <c r="J106" s="8">
        <f>IFERROR(VLOOKUP(F106&amp;G106,#REF!,14,FALSE),0)</f>
        <v>0</v>
      </c>
      <c r="K106" s="8">
        <f>IFERROR(VLOOKUP(F106&amp;G106,#REF!,19,FALSE),0)</f>
        <v>0</v>
      </c>
    </row>
    <row r="107" spans="1:11" x14ac:dyDescent="0.3">
      <c r="A107" s="1" t="str">
        <f t="shared" si="1"/>
        <v>8422 18 60010 02 0000 150</v>
      </c>
      <c r="B107" s="2">
        <v>842</v>
      </c>
      <c r="C107" s="2" t="s">
        <v>104</v>
      </c>
      <c r="D107" s="5">
        <v>200</v>
      </c>
      <c r="F107" s="10">
        <v>821</v>
      </c>
      <c r="G107" s="10" t="s">
        <v>136</v>
      </c>
      <c r="H107" s="13">
        <v>-1393.43</v>
      </c>
      <c r="I107" s="8">
        <f>IFERROR(VLOOKUP(F107&amp;G107,#REF!,8,FALSE),0)</f>
        <v>0</v>
      </c>
      <c r="J107" s="8">
        <f>IFERROR(VLOOKUP(F107&amp;G107,#REF!,14,FALSE),0)</f>
        <v>0</v>
      </c>
      <c r="K107" s="8">
        <f>IFERROR(VLOOKUP(F107&amp;G107,#REF!,19,FALSE),0)</f>
        <v>0</v>
      </c>
    </row>
    <row r="108" spans="1:11" x14ac:dyDescent="0.3">
      <c r="A108" s="1" t="str">
        <f t="shared" si="1"/>
        <v>8422 18 35118 02 0000 150</v>
      </c>
      <c r="B108" s="2">
        <v>842</v>
      </c>
      <c r="C108" s="3" t="s">
        <v>110</v>
      </c>
      <c r="D108" s="6">
        <v>3549.22</v>
      </c>
      <c r="F108" s="10">
        <v>821</v>
      </c>
      <c r="G108" s="10" t="s">
        <v>137</v>
      </c>
      <c r="H108" s="13">
        <v>-1140831.3400000001</v>
      </c>
      <c r="I108" s="8">
        <f>IFERROR(VLOOKUP(F108&amp;G108,#REF!,8,FALSE),0)</f>
        <v>0</v>
      </c>
      <c r="J108" s="8">
        <f>IFERROR(VLOOKUP(F108&amp;G108,#REF!,14,FALSE),0)</f>
        <v>0</v>
      </c>
      <c r="K108" s="8">
        <f>IFERROR(VLOOKUP(F108&amp;G108,#REF!,19,FALSE),0)</f>
        <v>0</v>
      </c>
    </row>
    <row r="109" spans="1:11" x14ac:dyDescent="0.3">
      <c r="A109" s="1" t="str">
        <f t="shared" si="1"/>
        <v>8422 18 35118 02 0000 150</v>
      </c>
      <c r="B109" s="2">
        <v>842</v>
      </c>
      <c r="C109" s="3" t="s">
        <v>110</v>
      </c>
      <c r="D109" s="5">
        <v>6596.29</v>
      </c>
      <c r="F109" s="10">
        <v>821</v>
      </c>
      <c r="G109" s="10" t="s">
        <v>138</v>
      </c>
      <c r="H109" s="13">
        <v>-11473.52</v>
      </c>
      <c r="I109" s="8">
        <f>IFERROR(VLOOKUP(F109&amp;G109,#REF!,8,FALSE),0)</f>
        <v>0</v>
      </c>
      <c r="J109" s="8">
        <f>IFERROR(VLOOKUP(F109&amp;G109,#REF!,14,FALSE),0)</f>
        <v>0</v>
      </c>
      <c r="K109" s="8">
        <f>IFERROR(VLOOKUP(F109&amp;G109,#REF!,19,FALSE),0)</f>
        <v>0</v>
      </c>
    </row>
    <row r="110" spans="1:11" x14ac:dyDescent="0.3">
      <c r="A110" s="1" t="str">
        <f t="shared" si="1"/>
        <v>8082 19 25016 02 0000 150</v>
      </c>
      <c r="B110" s="2">
        <v>808</v>
      </c>
      <c r="C110" s="2" t="s">
        <v>111</v>
      </c>
      <c r="D110" s="6">
        <v>-58922.61</v>
      </c>
      <c r="F110" s="10">
        <v>821</v>
      </c>
      <c r="G110" s="10" t="s">
        <v>139</v>
      </c>
      <c r="H110" s="13">
        <v>-9569.4599999999991</v>
      </c>
      <c r="I110" s="8">
        <f>IFERROR(VLOOKUP(F110&amp;G110,#REF!,8,FALSE),0)</f>
        <v>0</v>
      </c>
      <c r="J110" s="8">
        <f>IFERROR(VLOOKUP(F110&amp;G110,#REF!,14,FALSE),0)</f>
        <v>0</v>
      </c>
      <c r="K110" s="8">
        <f>IFERROR(VLOOKUP(F110&amp;G110,#REF!,19,FALSE),0)</f>
        <v>0</v>
      </c>
    </row>
    <row r="111" spans="1:11" x14ac:dyDescent="0.3">
      <c r="A111" s="1" t="str">
        <f t="shared" si="1"/>
        <v>8122 19 25555 02 0000 150</v>
      </c>
      <c r="B111" s="2">
        <v>812</v>
      </c>
      <c r="C111" s="2" t="s">
        <v>112</v>
      </c>
      <c r="D111" s="6">
        <v>-34424.199999999997</v>
      </c>
      <c r="F111" s="10">
        <v>821</v>
      </c>
      <c r="G111" s="10" t="s">
        <v>140</v>
      </c>
      <c r="H111" s="13">
        <v>-178486.95</v>
      </c>
      <c r="I111" s="8">
        <f>IFERROR(VLOOKUP(F111&amp;G111,#REF!,8,FALSE),0)</f>
        <v>0</v>
      </c>
      <c r="J111" s="8">
        <f>IFERROR(VLOOKUP(F111&amp;G111,#REF!,14,FALSE),0)</f>
        <v>0</v>
      </c>
      <c r="K111" s="8">
        <f>IFERROR(VLOOKUP(F111&amp;G111,#REF!,19,FALSE),0)</f>
        <v>0</v>
      </c>
    </row>
    <row r="112" spans="1:11" x14ac:dyDescent="0.3">
      <c r="A112" s="1" t="str">
        <f t="shared" si="1"/>
        <v>8142 19 51360 02 0000 150</v>
      </c>
      <c r="B112" s="2">
        <v>814</v>
      </c>
      <c r="C112" s="2" t="s">
        <v>113</v>
      </c>
      <c r="D112" s="6">
        <v>-1935175.18</v>
      </c>
      <c r="F112" s="10">
        <v>821</v>
      </c>
      <c r="G112" s="10" t="s">
        <v>141</v>
      </c>
      <c r="H112" s="13">
        <v>-1110731</v>
      </c>
      <c r="I112" s="8">
        <f>IFERROR(VLOOKUP(F112&amp;G112,#REF!,8,FALSE),0)</f>
        <v>0</v>
      </c>
      <c r="J112" s="8">
        <f>IFERROR(VLOOKUP(F112&amp;G112,#REF!,14,FALSE),0)</f>
        <v>0</v>
      </c>
      <c r="K112" s="8">
        <f>IFERROR(VLOOKUP(F112&amp;G112,#REF!,19,FALSE),0)</f>
        <v>0</v>
      </c>
    </row>
    <row r="113" spans="1:11" x14ac:dyDescent="0.3">
      <c r="A113" s="1" t="str">
        <f t="shared" si="1"/>
        <v>8172 19 25053 02 0000 150</v>
      </c>
      <c r="B113" s="2">
        <v>817</v>
      </c>
      <c r="C113" s="2" t="s">
        <v>114</v>
      </c>
      <c r="D113" s="6">
        <v>-316897.07</v>
      </c>
      <c r="F113" s="10">
        <v>825</v>
      </c>
      <c r="G113" s="10" t="s">
        <v>65</v>
      </c>
      <c r="H113" s="13">
        <v>19185800</v>
      </c>
      <c r="I113" s="8">
        <f>IFERROR(VLOOKUP(F113&amp;G113,#REF!,8,FALSE),0)</f>
        <v>0</v>
      </c>
      <c r="J113" s="8">
        <f>IFERROR(VLOOKUP(F113&amp;G113,#REF!,14,FALSE),0)</f>
        <v>0</v>
      </c>
      <c r="K113" s="8">
        <f>IFERROR(VLOOKUP(F113&amp;G113,#REF!,19,FALSE),0)</f>
        <v>0</v>
      </c>
    </row>
    <row r="114" spans="1:11" x14ac:dyDescent="0.3">
      <c r="A114" s="1" t="str">
        <f t="shared" si="1"/>
        <v>8172 19 25018 02 0000 150</v>
      </c>
      <c r="B114" s="2">
        <v>817</v>
      </c>
      <c r="C114" s="2" t="s">
        <v>115</v>
      </c>
      <c r="D114" s="6">
        <v>-188599.83</v>
      </c>
      <c r="F114" s="10">
        <v>825</v>
      </c>
      <c r="G114" s="10" t="s">
        <v>9</v>
      </c>
      <c r="H114" s="13">
        <v>1979400</v>
      </c>
      <c r="I114" s="8">
        <f>IFERROR(VLOOKUP(F114&amp;G114,#REF!,8,FALSE),0)</f>
        <v>0</v>
      </c>
      <c r="J114" s="8">
        <f>IFERROR(VLOOKUP(F114&amp;G114,#REF!,14,FALSE),0)</f>
        <v>0</v>
      </c>
      <c r="K114" s="8">
        <f>IFERROR(VLOOKUP(F114&amp;G114,#REF!,19,FALSE),0)</f>
        <v>0</v>
      </c>
    </row>
    <row r="115" spans="1:11" x14ac:dyDescent="0.3">
      <c r="A115" s="1" t="str">
        <f t="shared" si="1"/>
        <v>8172 19 25031 02 0000 150</v>
      </c>
      <c r="B115" s="2">
        <v>817</v>
      </c>
      <c r="C115" s="2" t="s">
        <v>116</v>
      </c>
      <c r="D115" s="6">
        <v>-20000</v>
      </c>
      <c r="F115" s="10">
        <v>825</v>
      </c>
      <c r="G115" s="10" t="s">
        <v>68</v>
      </c>
      <c r="H115" s="13">
        <v>14079000</v>
      </c>
      <c r="I115" s="8">
        <f>IFERROR(VLOOKUP(F115&amp;G115,#REF!,8,FALSE),0)</f>
        <v>0</v>
      </c>
      <c r="J115" s="8">
        <f>IFERROR(VLOOKUP(F115&amp;G115,#REF!,14,FALSE),0)</f>
        <v>0</v>
      </c>
      <c r="K115" s="8">
        <f>IFERROR(VLOOKUP(F115&amp;G115,#REF!,19,FALSE),0)</f>
        <v>0</v>
      </c>
    </row>
    <row r="116" spans="1:11" x14ac:dyDescent="0.3">
      <c r="A116" s="1" t="str">
        <f t="shared" si="1"/>
        <v>8172 19 25035 02 0000 150</v>
      </c>
      <c r="B116" s="2">
        <v>817</v>
      </c>
      <c r="C116" s="2" t="s">
        <v>117</v>
      </c>
      <c r="D116" s="6">
        <v>-220.81</v>
      </c>
      <c r="F116" s="10">
        <v>825</v>
      </c>
      <c r="G116" s="10" t="s">
        <v>103</v>
      </c>
      <c r="H116" s="13">
        <v>121289.9</v>
      </c>
      <c r="I116" s="8">
        <f>IFERROR(VLOOKUP(F116&amp;G116,#REF!,8,FALSE),0)</f>
        <v>0</v>
      </c>
      <c r="J116" s="8">
        <f>IFERROR(VLOOKUP(F116&amp;G116,#REF!,14,FALSE),0)</f>
        <v>0</v>
      </c>
      <c r="K116" s="8">
        <f>IFERROR(VLOOKUP(F116&amp;G116,#REF!,19,FALSE),0)</f>
        <v>0</v>
      </c>
    </row>
    <row r="117" spans="1:11" x14ac:dyDescent="0.3">
      <c r="A117" s="1" t="str">
        <f t="shared" si="1"/>
        <v>8172 19 25043 02 0000 150</v>
      </c>
      <c r="B117" s="2">
        <v>817</v>
      </c>
      <c r="C117" s="2" t="s">
        <v>118</v>
      </c>
      <c r="D117" s="6">
        <v>-165770.21</v>
      </c>
      <c r="F117" s="10">
        <v>825</v>
      </c>
      <c r="G117" s="10" t="s">
        <v>105</v>
      </c>
      <c r="H117" s="13">
        <v>9000</v>
      </c>
      <c r="I117" s="8">
        <f>IFERROR(VLOOKUP(F117&amp;G117,#REF!,8,FALSE),0)</f>
        <v>0</v>
      </c>
      <c r="J117" s="8">
        <f>IFERROR(VLOOKUP(F117&amp;G117,#REF!,14,FALSE),0)</f>
        <v>0</v>
      </c>
      <c r="K117" s="8">
        <f>IFERROR(VLOOKUP(F117&amp;G117,#REF!,19,FALSE),0)</f>
        <v>0</v>
      </c>
    </row>
    <row r="118" spans="1:11" x14ac:dyDescent="0.3">
      <c r="A118" s="1" t="str">
        <f t="shared" si="1"/>
        <v>8172 19 25054 02 0000 150</v>
      </c>
      <c r="B118" s="2">
        <v>817</v>
      </c>
      <c r="C118" s="2" t="s">
        <v>119</v>
      </c>
      <c r="D118" s="6">
        <v>-350415.95</v>
      </c>
      <c r="F118" s="10">
        <v>825</v>
      </c>
      <c r="G118" s="10" t="s">
        <v>126</v>
      </c>
      <c r="H118" s="13">
        <v>-188790.49</v>
      </c>
      <c r="I118" s="8">
        <f>IFERROR(VLOOKUP(F118&amp;G118,#REF!,8,FALSE),0)</f>
        <v>0</v>
      </c>
      <c r="J118" s="8">
        <f>IFERROR(VLOOKUP(F118&amp;G118,#REF!,14,FALSE),0)</f>
        <v>0</v>
      </c>
      <c r="K118" s="8">
        <f>IFERROR(VLOOKUP(F118&amp;G118,#REF!,19,FALSE),0)</f>
        <v>0</v>
      </c>
    </row>
    <row r="119" spans="1:11" x14ac:dyDescent="0.3">
      <c r="A119" s="1" t="str">
        <f t="shared" si="1"/>
        <v>8172 19 25055 02 0000 150</v>
      </c>
      <c r="B119" s="2">
        <v>817</v>
      </c>
      <c r="C119" s="2" t="s">
        <v>120</v>
      </c>
      <c r="D119" s="6">
        <v>-1960.6</v>
      </c>
      <c r="F119" s="10">
        <v>832</v>
      </c>
      <c r="G119" s="10" t="s">
        <v>11</v>
      </c>
      <c r="H119" s="13">
        <v>4377100</v>
      </c>
      <c r="I119" s="8">
        <f>IFERROR(VLOOKUP(F119&amp;G119,#REF!,8,FALSE),0)</f>
        <v>0</v>
      </c>
      <c r="J119" s="8">
        <f>IFERROR(VLOOKUP(F119&amp;G119,#REF!,14,FALSE),0)</f>
        <v>0</v>
      </c>
      <c r="K119" s="8">
        <f>IFERROR(VLOOKUP(F119&amp;G119,#REF!,19,FALSE),0)</f>
        <v>0</v>
      </c>
    </row>
    <row r="120" spans="1:11" x14ac:dyDescent="0.3">
      <c r="A120" s="1" t="str">
        <f t="shared" si="1"/>
        <v>8172 19 25442 02 0000 150</v>
      </c>
      <c r="B120" s="2">
        <v>817</v>
      </c>
      <c r="C120" s="2" t="s">
        <v>121</v>
      </c>
      <c r="D120" s="6">
        <v>-324836.61</v>
      </c>
      <c r="F120" s="10">
        <v>832</v>
      </c>
      <c r="G120" s="10" t="s">
        <v>94</v>
      </c>
      <c r="H120" s="13">
        <v>252331300</v>
      </c>
      <c r="I120" s="8">
        <f>IFERROR(VLOOKUP(F120&amp;G120,#REF!,8,FALSE),0)</f>
        <v>0</v>
      </c>
      <c r="J120" s="8">
        <f>IFERROR(VLOOKUP(F120&amp;G120,#REF!,14,FALSE),0)</f>
        <v>0</v>
      </c>
      <c r="K120" s="8">
        <f>IFERROR(VLOOKUP(F120&amp;G120,#REF!,19,FALSE),0)</f>
        <v>0</v>
      </c>
    </row>
    <row r="121" spans="1:11" x14ac:dyDescent="0.3">
      <c r="A121" s="1" t="str">
        <f t="shared" si="1"/>
        <v>8172 19 25446 02 0000 150</v>
      </c>
      <c r="B121" s="2">
        <v>817</v>
      </c>
      <c r="C121" s="2" t="s">
        <v>122</v>
      </c>
      <c r="D121" s="6">
        <v>-891503</v>
      </c>
      <c r="F121" s="10">
        <v>832</v>
      </c>
      <c r="G121" s="10" t="s">
        <v>142</v>
      </c>
      <c r="H121" s="13">
        <v>-317700.02</v>
      </c>
      <c r="I121" s="8">
        <f>IFERROR(VLOOKUP(F121&amp;G121,#REF!,8,FALSE),0)</f>
        <v>0</v>
      </c>
      <c r="J121" s="8">
        <f>IFERROR(VLOOKUP(F121&amp;G121,#REF!,14,FALSE),0)</f>
        <v>0</v>
      </c>
      <c r="K121" s="8">
        <f>IFERROR(VLOOKUP(F121&amp;G121,#REF!,19,FALSE),0)</f>
        <v>0</v>
      </c>
    </row>
    <row r="122" spans="1:11" x14ac:dyDescent="0.3">
      <c r="A122" s="1" t="str">
        <f t="shared" si="1"/>
        <v>8172 19 25541 02 0000 150</v>
      </c>
      <c r="B122" s="2">
        <v>817</v>
      </c>
      <c r="C122" s="2" t="s">
        <v>123</v>
      </c>
      <c r="D122" s="6">
        <v>-746419.55</v>
      </c>
      <c r="F122" s="10">
        <v>832</v>
      </c>
      <c r="G122" s="10" t="s">
        <v>143</v>
      </c>
      <c r="H122" s="13">
        <v>-223082.03</v>
      </c>
      <c r="I122" s="8">
        <f>IFERROR(VLOOKUP(F122&amp;G122,#REF!,8,FALSE),0)</f>
        <v>0</v>
      </c>
      <c r="J122" s="8">
        <f>IFERROR(VLOOKUP(F122&amp;G122,#REF!,14,FALSE),0)</f>
        <v>0</v>
      </c>
      <c r="K122" s="8">
        <f>IFERROR(VLOOKUP(F122&amp;G122,#REF!,19,FALSE),0)</f>
        <v>0</v>
      </c>
    </row>
    <row r="123" spans="1:11" x14ac:dyDescent="0.3">
      <c r="A123" s="1" t="str">
        <f t="shared" si="1"/>
        <v>8172 19 25542 02 0000 150</v>
      </c>
      <c r="B123" s="2">
        <v>817</v>
      </c>
      <c r="C123" s="2" t="s">
        <v>124</v>
      </c>
      <c r="D123" s="6">
        <v>-749310.19</v>
      </c>
      <c r="F123" s="10">
        <v>836</v>
      </c>
      <c r="G123" s="10" t="s">
        <v>87</v>
      </c>
      <c r="H123" s="13">
        <v>312604800</v>
      </c>
      <c r="I123" s="8">
        <f>IFERROR(VLOOKUP(F123&amp;G123,#REF!,8,FALSE),0)</f>
        <v>0</v>
      </c>
      <c r="J123" s="8">
        <f>IFERROR(VLOOKUP(F123&amp;G123,#REF!,14,FALSE),0)</f>
        <v>0</v>
      </c>
      <c r="K123" s="8">
        <f>IFERROR(VLOOKUP(F123&amp;G123,#REF!,19,FALSE),0)</f>
        <v>0</v>
      </c>
    </row>
    <row r="124" spans="1:11" x14ac:dyDescent="0.3">
      <c r="A124" s="1" t="str">
        <f t="shared" si="1"/>
        <v>8172 19 25543 02 0000 150</v>
      </c>
      <c r="B124" s="2">
        <v>817</v>
      </c>
      <c r="C124" s="2" t="s">
        <v>125</v>
      </c>
      <c r="D124" s="6">
        <v>-189903.46</v>
      </c>
      <c r="F124" s="10">
        <v>836</v>
      </c>
      <c r="G124" s="10" t="s">
        <v>102</v>
      </c>
      <c r="H124" s="13">
        <v>7872.4</v>
      </c>
      <c r="I124" s="8">
        <f>IFERROR(VLOOKUP(F124&amp;G124,#REF!,8,FALSE),0)</f>
        <v>0</v>
      </c>
      <c r="J124" s="8">
        <f>IFERROR(VLOOKUP(F124&amp;G124,#REF!,14,FALSE),0)</f>
        <v>0</v>
      </c>
      <c r="K124" s="8">
        <f>IFERROR(VLOOKUP(F124&amp;G124,#REF!,19,FALSE),0)</f>
        <v>0</v>
      </c>
    </row>
    <row r="125" spans="1:11" x14ac:dyDescent="0.3">
      <c r="A125" s="1" t="str">
        <f t="shared" si="1"/>
        <v>8172 19 90000 02 0000 150</v>
      </c>
      <c r="B125" s="2">
        <v>817</v>
      </c>
      <c r="C125" s="2" t="s">
        <v>126</v>
      </c>
      <c r="D125" s="6">
        <v>-286564.93</v>
      </c>
      <c r="F125" s="10">
        <v>836</v>
      </c>
      <c r="G125" s="10" t="s">
        <v>144</v>
      </c>
      <c r="H125" s="13">
        <v>-3398.34</v>
      </c>
      <c r="I125" s="8">
        <f>IFERROR(VLOOKUP(F125&amp;G125,#REF!,8,FALSE),0)</f>
        <v>0</v>
      </c>
      <c r="J125" s="8">
        <f>IFERROR(VLOOKUP(F125&amp;G125,#REF!,14,FALSE),0)</f>
        <v>0</v>
      </c>
      <c r="K125" s="8">
        <f>IFERROR(VLOOKUP(F125&amp;G125,#REF!,19,FALSE),0)</f>
        <v>0</v>
      </c>
    </row>
    <row r="126" spans="1:11" x14ac:dyDescent="0.3">
      <c r="A126" s="1" t="str">
        <f t="shared" si="1"/>
        <v>8192 19 25495 02 0000 150</v>
      </c>
      <c r="B126" s="2">
        <v>819</v>
      </c>
      <c r="C126" s="2" t="s">
        <v>127</v>
      </c>
      <c r="D126" s="6">
        <v>-47836.31</v>
      </c>
      <c r="F126" s="10">
        <v>837</v>
      </c>
      <c r="G126" s="10" t="s">
        <v>104</v>
      </c>
      <c r="H126" s="13">
        <v>3898395</v>
      </c>
      <c r="I126" s="8">
        <f>IFERROR(VLOOKUP(F126&amp;G126,#REF!,8,FALSE),0)</f>
        <v>0</v>
      </c>
      <c r="J126" s="8">
        <f>IFERROR(VLOOKUP(F126&amp;G126,#REF!,14,FALSE),0)</f>
        <v>0</v>
      </c>
      <c r="K126" s="8">
        <f>IFERROR(VLOOKUP(F126&amp;G126,#REF!,19,FALSE),0)</f>
        <v>0</v>
      </c>
    </row>
    <row r="127" spans="1:11" x14ac:dyDescent="0.3">
      <c r="A127" s="1" t="str">
        <f t="shared" si="1"/>
        <v>8192 19 45420 02 0000 150</v>
      </c>
      <c r="B127" s="2">
        <v>819</v>
      </c>
      <c r="C127" s="3" t="s">
        <v>128</v>
      </c>
      <c r="D127" s="6">
        <v>-140456</v>
      </c>
      <c r="F127" s="10">
        <v>840</v>
      </c>
      <c r="G127" s="10" t="s">
        <v>5</v>
      </c>
      <c r="H127" s="13">
        <v>30715900</v>
      </c>
      <c r="I127" s="8">
        <f>IFERROR(VLOOKUP(F127&amp;G127,#REF!,8,FALSE),0)</f>
        <v>0</v>
      </c>
      <c r="J127" s="8">
        <f>IFERROR(VLOOKUP(F127&amp;G127,#REF!,14,FALSE),0)</f>
        <v>0</v>
      </c>
      <c r="K127" s="8">
        <f>IFERROR(VLOOKUP(F127&amp;G127,#REF!,19,FALSE),0)</f>
        <v>0</v>
      </c>
    </row>
    <row r="128" spans="1:11" x14ac:dyDescent="0.3">
      <c r="A128" s="1" t="str">
        <f t="shared" si="1"/>
        <v>8192 19 45390 02 0000 150</v>
      </c>
      <c r="B128" s="2">
        <v>819</v>
      </c>
      <c r="C128" s="2" t="s">
        <v>129</v>
      </c>
      <c r="D128" s="6">
        <v>-1986625.43</v>
      </c>
      <c r="F128" s="10">
        <v>840</v>
      </c>
      <c r="G128" s="10" t="s">
        <v>104</v>
      </c>
      <c r="H128" s="13">
        <v>210728.59</v>
      </c>
      <c r="I128" s="8">
        <f>IFERROR(VLOOKUP(F128&amp;G128,#REF!,8,FALSE),0)</f>
        <v>0</v>
      </c>
      <c r="J128" s="8">
        <f>IFERROR(VLOOKUP(F128&amp;G128,#REF!,14,FALSE),0)</f>
        <v>0</v>
      </c>
      <c r="K128" s="8">
        <f>IFERROR(VLOOKUP(F128&amp;G128,#REF!,19,FALSE),0)</f>
        <v>0</v>
      </c>
    </row>
    <row r="129" spans="1:11" x14ac:dyDescent="0.3">
      <c r="A129" s="1" t="str">
        <f t="shared" si="1"/>
        <v>8212 19 25027 02 0000 150</v>
      </c>
      <c r="B129" s="2">
        <v>821</v>
      </c>
      <c r="C129" s="2" t="s">
        <v>130</v>
      </c>
      <c r="D129" s="6">
        <v>-695332.38</v>
      </c>
      <c r="F129" s="10">
        <v>840</v>
      </c>
      <c r="G129" s="10" t="s">
        <v>109</v>
      </c>
      <c r="H129" s="13">
        <v>1268250</v>
      </c>
      <c r="I129" s="8">
        <f>IFERROR(VLOOKUP(F129&amp;G129,#REF!,8,FALSE),0)</f>
        <v>0</v>
      </c>
      <c r="J129" s="8">
        <f>IFERROR(VLOOKUP(F129&amp;G129,#REF!,14,FALSE),0)</f>
        <v>0</v>
      </c>
      <c r="K129" s="8">
        <f>IFERROR(VLOOKUP(F129&amp;G129,#REF!,19,FALSE),0)</f>
        <v>0</v>
      </c>
    </row>
    <row r="130" spans="1:11" x14ac:dyDescent="0.3">
      <c r="A130" s="1" t="str">
        <f t="shared" si="1"/>
        <v>8212 19 25084 02 0000 150</v>
      </c>
      <c r="B130" s="2">
        <v>821</v>
      </c>
      <c r="C130" s="2" t="s">
        <v>131</v>
      </c>
      <c r="D130" s="6">
        <v>-62946.1</v>
      </c>
      <c r="F130" s="10">
        <v>840</v>
      </c>
      <c r="G130" s="10" t="s">
        <v>145</v>
      </c>
      <c r="H130" s="13">
        <v>-15943567.279999999</v>
      </c>
      <c r="I130" s="8">
        <f>IFERROR(VLOOKUP(F130&amp;G130,#REF!,8,FALSE),0)</f>
        <v>0</v>
      </c>
      <c r="J130" s="8">
        <f>IFERROR(VLOOKUP(F130&amp;G130,#REF!,14,FALSE),0)</f>
        <v>0</v>
      </c>
      <c r="K130" s="8">
        <f>IFERROR(VLOOKUP(F130&amp;G130,#REF!,19,FALSE),0)</f>
        <v>0</v>
      </c>
    </row>
    <row r="131" spans="1:11" x14ac:dyDescent="0.3">
      <c r="A131" s="1" t="str">
        <f t="shared" ref="A131:A155" si="2">B131&amp;C131</f>
        <v>8212 19 25462 02 0000 150</v>
      </c>
      <c r="B131" s="2">
        <v>821</v>
      </c>
      <c r="C131" s="2" t="s">
        <v>132</v>
      </c>
      <c r="D131" s="6">
        <v>-5488.75</v>
      </c>
      <c r="F131" s="10">
        <v>842</v>
      </c>
      <c r="G131" s="10" t="s">
        <v>84</v>
      </c>
      <c r="H131" s="13">
        <v>27649800</v>
      </c>
      <c r="I131" s="8">
        <f>IFERROR(VLOOKUP(F131&amp;G131,#REF!,8,FALSE),0)</f>
        <v>0</v>
      </c>
      <c r="J131" s="8">
        <f>IFERROR(VLOOKUP(F131&amp;G131,#REF!,14,FALSE),0)</f>
        <v>0</v>
      </c>
      <c r="K131" s="8">
        <f>IFERROR(VLOOKUP(F131&amp;G131,#REF!,19,FALSE),0)</f>
        <v>0</v>
      </c>
    </row>
    <row r="132" spans="1:11" x14ac:dyDescent="0.3">
      <c r="A132" s="1" t="str">
        <f t="shared" si="2"/>
        <v>8212 19 35130 02 0000 150</v>
      </c>
      <c r="B132" s="2">
        <v>821</v>
      </c>
      <c r="C132" s="2" t="s">
        <v>133</v>
      </c>
      <c r="D132" s="6">
        <v>-16775.189999999999</v>
      </c>
      <c r="F132" s="10">
        <v>842</v>
      </c>
      <c r="G132" s="10" t="s">
        <v>85</v>
      </c>
      <c r="H132" s="13">
        <v>3095800</v>
      </c>
      <c r="I132" s="8">
        <f>IFERROR(VLOOKUP(F132&amp;G132,#REF!,8,FALSE),0)</f>
        <v>0</v>
      </c>
      <c r="J132" s="8">
        <f>IFERROR(VLOOKUP(F132&amp;G132,#REF!,14,FALSE),0)</f>
        <v>0</v>
      </c>
      <c r="K132" s="8">
        <f>IFERROR(VLOOKUP(F132&amp;G132,#REF!,19,FALSE),0)</f>
        <v>0</v>
      </c>
    </row>
    <row r="133" spans="1:11" x14ac:dyDescent="0.3">
      <c r="A133" s="1" t="str">
        <f t="shared" si="2"/>
        <v>8212 19 35137 02 0000 150</v>
      </c>
      <c r="B133" s="2">
        <v>821</v>
      </c>
      <c r="C133" s="2" t="s">
        <v>134</v>
      </c>
      <c r="D133" s="6">
        <v>-10285683.98</v>
      </c>
      <c r="F133" s="10">
        <v>842</v>
      </c>
      <c r="G133" s="10" t="s">
        <v>104</v>
      </c>
      <c r="H133" s="13">
        <v>200</v>
      </c>
      <c r="I133" s="8">
        <f>IFERROR(VLOOKUP(F133&amp;G133,#REF!,8,FALSE),0)</f>
        <v>0</v>
      </c>
      <c r="J133" s="8">
        <f>IFERROR(VLOOKUP(F133&amp;G133,#REF!,14,FALSE),0)</f>
        <v>0</v>
      </c>
      <c r="K133" s="8">
        <f>IFERROR(VLOOKUP(F133&amp;G133,#REF!,19,FALSE),0)</f>
        <v>0</v>
      </c>
    </row>
    <row r="134" spans="1:11" x14ac:dyDescent="0.3">
      <c r="A134" s="1" t="str">
        <f t="shared" si="2"/>
        <v>8212 19 35194 02 0000 150</v>
      </c>
      <c r="B134" s="2">
        <v>821</v>
      </c>
      <c r="C134" s="2" t="s">
        <v>135</v>
      </c>
      <c r="D134" s="6">
        <v>-1479.41</v>
      </c>
      <c r="F134" s="10">
        <v>842</v>
      </c>
      <c r="G134" s="10" t="s">
        <v>110</v>
      </c>
      <c r="H134" s="13">
        <v>10145.51</v>
      </c>
      <c r="I134" s="8">
        <f>IFERROR(VLOOKUP(F134&amp;G134,#REF!,8,FALSE),0)</f>
        <v>0</v>
      </c>
      <c r="J134" s="8">
        <f>IFERROR(VLOOKUP(F134&amp;G134,#REF!,14,FALSE),0)</f>
        <v>0</v>
      </c>
      <c r="K134" s="8">
        <f>IFERROR(VLOOKUP(F134&amp;G134,#REF!,19,FALSE),0)</f>
        <v>0</v>
      </c>
    </row>
    <row r="135" spans="1:11" x14ac:dyDescent="0.3">
      <c r="A135" s="1" t="str">
        <f t="shared" si="2"/>
        <v>8212 19 35220 02 0000 150</v>
      </c>
      <c r="B135" s="2">
        <v>821</v>
      </c>
      <c r="C135" s="2" t="s">
        <v>136</v>
      </c>
      <c r="D135" s="6">
        <v>-1393.43</v>
      </c>
      <c r="F135" s="10">
        <v>842</v>
      </c>
      <c r="G135" s="10" t="s">
        <v>146</v>
      </c>
      <c r="H135" s="13">
        <v>-10145.51</v>
      </c>
      <c r="I135" s="8">
        <f>IFERROR(VLOOKUP(F135&amp;G135,#REF!,8,FALSE),0)</f>
        <v>0</v>
      </c>
      <c r="J135" s="8">
        <f>IFERROR(VLOOKUP(F135&amp;G135,#REF!,14,FALSE),0)</f>
        <v>0</v>
      </c>
      <c r="K135" s="8">
        <f>IFERROR(VLOOKUP(F135&amp;G135,#REF!,19,FALSE),0)</f>
        <v>0</v>
      </c>
    </row>
    <row r="136" spans="1:11" x14ac:dyDescent="0.3">
      <c r="A136" s="1" t="str">
        <f t="shared" si="2"/>
        <v>8212 19 35250 02 0000 150</v>
      </c>
      <c r="B136" s="2">
        <v>821</v>
      </c>
      <c r="C136" s="2" t="s">
        <v>137</v>
      </c>
      <c r="D136" s="6">
        <v>-1140831.3400000001</v>
      </c>
      <c r="F136" s="10" t="s">
        <v>62</v>
      </c>
      <c r="G136" s="11"/>
      <c r="H136" s="13">
        <v>30524446913.16</v>
      </c>
      <c r="I136" s="8"/>
    </row>
    <row r="137" spans="1:11" x14ac:dyDescent="0.3">
      <c r="A137" s="1" t="str">
        <f t="shared" si="2"/>
        <v>8212 19 35260 02 0000 150</v>
      </c>
      <c r="B137" s="2">
        <v>821</v>
      </c>
      <c r="C137" s="2" t="s">
        <v>138</v>
      </c>
      <c r="D137" s="6">
        <v>-11473.52</v>
      </c>
      <c r="F137" s="11"/>
      <c r="G137" s="11" t="s">
        <v>147</v>
      </c>
      <c r="H137" s="8">
        <v>0</v>
      </c>
      <c r="I137" s="8">
        <f>IFERROR(VLOOKUP(F137&amp;G137,#REF!,8,FALSE),0)</f>
        <v>0</v>
      </c>
      <c r="J137" s="8">
        <f>IFERROR(VLOOKUP(F137&amp;G137,#REF!,14,FALSE),0)</f>
        <v>0</v>
      </c>
      <c r="K137" s="8">
        <f>IFERROR(VLOOKUP(F137&amp;G137,#REF!,19,FALSE),0)</f>
        <v>0</v>
      </c>
    </row>
    <row r="138" spans="1:11" x14ac:dyDescent="0.3">
      <c r="A138" s="1" t="str">
        <f t="shared" si="2"/>
        <v>8212 19 35270 02 0000 150</v>
      </c>
      <c r="B138" s="2">
        <v>821</v>
      </c>
      <c r="C138" s="2" t="s">
        <v>139</v>
      </c>
      <c r="D138" s="6">
        <v>-9569.4599999999991</v>
      </c>
      <c r="F138" s="11"/>
      <c r="G138" s="11" t="s">
        <v>148</v>
      </c>
      <c r="H138" s="8">
        <v>0</v>
      </c>
      <c r="I138" s="8">
        <f>IFERROR(VLOOKUP(F138&amp;G138,#REF!,8,FALSE),0)</f>
        <v>0</v>
      </c>
      <c r="J138" s="8">
        <f>IFERROR(VLOOKUP(F138&amp;G138,#REF!,14,FALSE),0)</f>
        <v>0</v>
      </c>
      <c r="K138" s="8">
        <f>IFERROR(VLOOKUP(F138&amp;G138,#REF!,19,FALSE),0)</f>
        <v>0</v>
      </c>
    </row>
    <row r="139" spans="1:11" x14ac:dyDescent="0.3">
      <c r="A139" s="1" t="str">
        <f t="shared" si="2"/>
        <v>8212 19 35380 02 0000 150</v>
      </c>
      <c r="B139" s="2">
        <v>821</v>
      </c>
      <c r="C139" s="2" t="s">
        <v>140</v>
      </c>
      <c r="D139" s="6">
        <v>-178486.95</v>
      </c>
      <c r="F139" s="11"/>
      <c r="G139" s="11" t="s">
        <v>149</v>
      </c>
      <c r="H139" s="8">
        <v>0</v>
      </c>
      <c r="I139" s="8">
        <f>IFERROR(VLOOKUP(F139&amp;G139,#REF!,8,FALSE),0)</f>
        <v>0</v>
      </c>
      <c r="J139" s="8">
        <f>IFERROR(VLOOKUP(F139&amp;G139,#REF!,14,FALSE),0)</f>
        <v>0</v>
      </c>
      <c r="K139" s="8">
        <f>IFERROR(VLOOKUP(F139&amp;G139,#REF!,19,FALSE),0)</f>
        <v>0</v>
      </c>
    </row>
    <row r="140" spans="1:11" x14ac:dyDescent="0.3">
      <c r="A140" s="1" t="str">
        <f t="shared" si="2"/>
        <v>8212 19 45612 02 0000 150</v>
      </c>
      <c r="B140" s="2">
        <v>821</v>
      </c>
      <c r="C140" s="2" t="s">
        <v>141</v>
      </c>
      <c r="D140" s="6">
        <v>-1110731</v>
      </c>
      <c r="F140" s="11"/>
      <c r="G140" s="11" t="s">
        <v>150</v>
      </c>
      <c r="H140" s="8">
        <v>0</v>
      </c>
      <c r="I140" s="8">
        <f>IFERROR(VLOOKUP(F140&amp;G140,#REF!,8,FALSE),0)</f>
        <v>0</v>
      </c>
      <c r="J140" s="8">
        <f>IFERROR(VLOOKUP(F140&amp;G140,#REF!,14,FALSE),0)</f>
        <v>0</v>
      </c>
      <c r="K140" s="8">
        <f>IFERROR(VLOOKUP(F140&amp;G140,#REF!,19,FALSE),0)</f>
        <v>0</v>
      </c>
    </row>
    <row r="141" spans="1:11" x14ac:dyDescent="0.3">
      <c r="A141" s="1" t="str">
        <f t="shared" si="2"/>
        <v>8252 19 90000 02 0000 150</v>
      </c>
      <c r="B141" s="2">
        <v>825</v>
      </c>
      <c r="C141" s="2" t="s">
        <v>126</v>
      </c>
      <c r="D141" s="6">
        <v>-188790.49</v>
      </c>
      <c r="F141" s="11"/>
      <c r="G141" s="11" t="s">
        <v>151</v>
      </c>
      <c r="H141" s="8">
        <v>0</v>
      </c>
      <c r="I141" s="8">
        <f>IFERROR(VLOOKUP(F141&amp;G141,#REF!,8,FALSE),0)</f>
        <v>0</v>
      </c>
      <c r="J141" s="8">
        <f>IFERROR(VLOOKUP(F141&amp;G141,#REF!,14,FALSE),0)</f>
        <v>0</v>
      </c>
      <c r="K141" s="8">
        <f>IFERROR(VLOOKUP(F141&amp;G141,#REF!,19,FALSE),0)</f>
        <v>0</v>
      </c>
    </row>
    <row r="142" spans="1:11" x14ac:dyDescent="0.3">
      <c r="A142" s="1" t="str">
        <f t="shared" si="2"/>
        <v>8322 19 35290 02 0000 150</v>
      </c>
      <c r="B142" s="2">
        <v>832</v>
      </c>
      <c r="C142" s="3" t="s">
        <v>142</v>
      </c>
      <c r="D142" s="6">
        <v>-214575.32</v>
      </c>
      <c r="F142" s="11"/>
      <c r="G142" s="11" t="s">
        <v>152</v>
      </c>
      <c r="H142" s="8">
        <v>0</v>
      </c>
      <c r="I142" s="8">
        <f>IFERROR(VLOOKUP(F142&amp;G142,#REF!,8,FALSE),0)</f>
        <v>0</v>
      </c>
      <c r="J142" s="8">
        <f>IFERROR(VLOOKUP(F142&amp;G142,#REF!,14,FALSE),0)</f>
        <v>0</v>
      </c>
      <c r="K142" s="8">
        <f>IFERROR(VLOOKUP(F142&amp;G142,#REF!,19,FALSE),0)</f>
        <v>0</v>
      </c>
    </row>
    <row r="143" spans="1:11" x14ac:dyDescent="0.3">
      <c r="A143" s="1" t="str">
        <f t="shared" si="2"/>
        <v>8322 19 35290 02 0000 150</v>
      </c>
      <c r="B143" s="2">
        <v>832</v>
      </c>
      <c r="C143" s="3" t="s">
        <v>142</v>
      </c>
      <c r="D143" s="6">
        <v>-103124.7</v>
      </c>
      <c r="F143" s="11"/>
      <c r="G143" s="11" t="s">
        <v>153</v>
      </c>
      <c r="H143" s="8">
        <v>0</v>
      </c>
      <c r="I143" s="8">
        <f>IFERROR(VLOOKUP(F143&amp;G143,#REF!,8,FALSE),0)</f>
        <v>0</v>
      </c>
      <c r="J143" s="8">
        <f>IFERROR(VLOOKUP(F143&amp;G143,#REF!,14,FALSE),0)</f>
        <v>0</v>
      </c>
      <c r="K143" s="8">
        <f>IFERROR(VLOOKUP(F143&amp;G143,#REF!,19,FALSE),0)</f>
        <v>0</v>
      </c>
    </row>
    <row r="144" spans="1:11" x14ac:dyDescent="0.3">
      <c r="A144" s="1" t="str">
        <f t="shared" si="2"/>
        <v>8322 19 25470 02 0000 150</v>
      </c>
      <c r="B144" s="2">
        <v>832</v>
      </c>
      <c r="C144" s="3" t="s">
        <v>143</v>
      </c>
      <c r="D144" s="6">
        <v>-223082.03</v>
      </c>
      <c r="F144" s="11"/>
      <c r="G144" s="11" t="s">
        <v>154</v>
      </c>
      <c r="H144" s="8">
        <v>0</v>
      </c>
      <c r="I144" s="8">
        <f>IFERROR(VLOOKUP(F144&amp;G144,#REF!,8,FALSE),0)</f>
        <v>0</v>
      </c>
      <c r="J144" s="8">
        <f>IFERROR(VLOOKUP(F144&amp;G144,#REF!,14,FALSE),0)</f>
        <v>0</v>
      </c>
      <c r="K144" s="8">
        <f>IFERROR(VLOOKUP(F144&amp;G144,#REF!,19,FALSE),0)</f>
        <v>0</v>
      </c>
    </row>
    <row r="145" spans="1:11" x14ac:dyDescent="0.3">
      <c r="A145" s="1" t="str">
        <f t="shared" si="2"/>
        <v>8362 19 35129 02 0000 150</v>
      </c>
      <c r="B145" s="2">
        <v>836</v>
      </c>
      <c r="C145" s="3" t="s">
        <v>144</v>
      </c>
      <c r="D145" s="6">
        <v>-3398.34</v>
      </c>
      <c r="F145" s="11"/>
      <c r="G145" s="11" t="s">
        <v>155</v>
      </c>
      <c r="H145" s="8">
        <v>0</v>
      </c>
      <c r="I145" s="8">
        <f>IFERROR(VLOOKUP(F145&amp;G145,#REF!,8,FALSE),0)</f>
        <v>0</v>
      </c>
      <c r="J145" s="8">
        <f>IFERROR(VLOOKUP(F145&amp;G145,#REF!,14,FALSE),0)</f>
        <v>0</v>
      </c>
      <c r="K145" s="8">
        <f>IFERROR(VLOOKUP(F145&amp;G145,#REF!,19,FALSE),0)</f>
        <v>0</v>
      </c>
    </row>
    <row r="146" spans="1:11" x14ac:dyDescent="0.3">
      <c r="A146" s="1" t="str">
        <f t="shared" si="2"/>
        <v>8402 19 25064 02 0000 150</v>
      </c>
      <c r="B146" s="2">
        <v>840</v>
      </c>
      <c r="C146" s="2" t="s">
        <v>145</v>
      </c>
      <c r="D146" s="6">
        <v>-1268250</v>
      </c>
      <c r="F146" s="11"/>
      <c r="G146" s="11" t="s">
        <v>156</v>
      </c>
      <c r="H146" s="8">
        <v>0</v>
      </c>
      <c r="I146" s="8">
        <f>IFERROR(VLOOKUP(F146&amp;G146,#REF!,8,FALSE),0)</f>
        <v>0</v>
      </c>
      <c r="J146" s="8">
        <f>IFERROR(VLOOKUP(F146&amp;G146,#REF!,14,FALSE),0)</f>
        <v>0</v>
      </c>
      <c r="K146" s="8">
        <f>IFERROR(VLOOKUP(F146&amp;G146,#REF!,19,FALSE),0)</f>
        <v>0</v>
      </c>
    </row>
    <row r="147" spans="1:11" x14ac:dyDescent="0.3">
      <c r="A147" s="1" t="str">
        <f t="shared" si="2"/>
        <v>8402 19 25064 02 0000 150</v>
      </c>
      <c r="B147" s="2">
        <v>840</v>
      </c>
      <c r="C147" s="2" t="s">
        <v>145</v>
      </c>
      <c r="D147" s="6">
        <v>-100000</v>
      </c>
      <c r="F147" s="11"/>
      <c r="G147" s="11" t="s">
        <v>157</v>
      </c>
      <c r="H147" s="8">
        <v>0</v>
      </c>
      <c r="I147" s="8">
        <f>IFERROR(VLOOKUP(F147&amp;G147,#REF!,8,FALSE),0)</f>
        <v>0</v>
      </c>
      <c r="J147" s="8">
        <f>IFERROR(VLOOKUP(F147&amp;G147,#REF!,14,FALSE),0)</f>
        <v>0</v>
      </c>
      <c r="K147" s="8">
        <f>IFERROR(VLOOKUP(F147&amp;G147,#REF!,19,FALSE),0)</f>
        <v>0</v>
      </c>
    </row>
    <row r="148" spans="1:11" x14ac:dyDescent="0.3">
      <c r="A148" s="1" t="str">
        <f t="shared" si="2"/>
        <v>8402 19 25064 02 0000 150</v>
      </c>
      <c r="B148" s="2">
        <v>840</v>
      </c>
      <c r="C148" s="2" t="s">
        <v>145</v>
      </c>
      <c r="D148" s="6">
        <v>-300000</v>
      </c>
      <c r="F148" s="11"/>
      <c r="G148" s="11" t="s">
        <v>158</v>
      </c>
      <c r="H148" s="8">
        <v>0</v>
      </c>
      <c r="I148" s="8">
        <f>IFERROR(VLOOKUP(F148&amp;G148,#REF!,8,FALSE),0)</f>
        <v>0</v>
      </c>
      <c r="J148" s="8">
        <f>IFERROR(VLOOKUP(F148&amp;G148,#REF!,14,FALSE),0)</f>
        <v>0</v>
      </c>
      <c r="K148" s="8">
        <f>IFERROR(VLOOKUP(F148&amp;G148,#REF!,19,FALSE),0)</f>
        <v>0</v>
      </c>
    </row>
    <row r="149" spans="1:11" x14ac:dyDescent="0.3">
      <c r="A149" s="1" t="str">
        <f t="shared" si="2"/>
        <v>8402 19 25064 02 0000 150</v>
      </c>
      <c r="B149" s="2">
        <v>840</v>
      </c>
      <c r="C149" s="2" t="s">
        <v>145</v>
      </c>
      <c r="D149" s="6">
        <v>-193643</v>
      </c>
      <c r="F149" s="11"/>
      <c r="G149" s="11" t="s">
        <v>159</v>
      </c>
      <c r="H149" s="8">
        <v>0</v>
      </c>
      <c r="I149" s="8">
        <f>IFERROR(VLOOKUP(F149&amp;G149,#REF!,8,FALSE),0)</f>
        <v>0</v>
      </c>
      <c r="J149" s="8">
        <f>IFERROR(VLOOKUP(F149&amp;G149,#REF!,14,FALSE),0)</f>
        <v>0</v>
      </c>
      <c r="K149" s="8">
        <f>IFERROR(VLOOKUP(F149&amp;G149,#REF!,19,FALSE),0)</f>
        <v>0</v>
      </c>
    </row>
    <row r="150" spans="1:11" x14ac:dyDescent="0.3">
      <c r="A150" s="1" t="str">
        <f t="shared" si="2"/>
        <v>8402 19 25064 02 0000 150</v>
      </c>
      <c r="B150" s="2">
        <v>840</v>
      </c>
      <c r="C150" s="2" t="s">
        <v>145</v>
      </c>
      <c r="D150" s="6">
        <v>-3051.72</v>
      </c>
      <c r="F150" s="11"/>
      <c r="G150" s="11" t="s">
        <v>160</v>
      </c>
      <c r="H150" s="8">
        <v>0</v>
      </c>
      <c r="I150" s="8">
        <f>IFERROR(VLOOKUP(F150&amp;G150,#REF!,8,FALSE),0)</f>
        <v>0</v>
      </c>
      <c r="J150" s="8">
        <f>IFERROR(VLOOKUP(F150&amp;G150,#REF!,14,FALSE),0)</f>
        <v>0</v>
      </c>
      <c r="K150" s="8">
        <f>IFERROR(VLOOKUP(F150&amp;G150,#REF!,19,FALSE),0)</f>
        <v>0</v>
      </c>
    </row>
    <row r="151" spans="1:11" x14ac:dyDescent="0.3">
      <c r="A151" s="1" t="str">
        <f t="shared" si="2"/>
        <v>8402 19 25064 02 0000 150</v>
      </c>
      <c r="B151" s="2">
        <v>840</v>
      </c>
      <c r="C151" s="2" t="s">
        <v>145</v>
      </c>
      <c r="D151" s="6">
        <v>-15195</v>
      </c>
      <c r="F151" s="11"/>
      <c r="G151" s="11" t="s">
        <v>161</v>
      </c>
      <c r="H151" s="8">
        <v>0</v>
      </c>
      <c r="I151" s="8">
        <f>IFERROR(VLOOKUP(F151&amp;G151,#REF!,8,FALSE),0)</f>
        <v>0</v>
      </c>
      <c r="J151" s="8">
        <f>IFERROR(VLOOKUP(F151&amp;G151,#REF!,14,FALSE),0)</f>
        <v>0</v>
      </c>
      <c r="K151" s="8">
        <f>IFERROR(VLOOKUP(F151&amp;G151,#REF!,19,FALSE),0)</f>
        <v>0</v>
      </c>
    </row>
    <row r="152" spans="1:11" x14ac:dyDescent="0.3">
      <c r="A152" s="1" t="str">
        <f t="shared" si="2"/>
        <v>8402 19 25064 02 0000 150</v>
      </c>
      <c r="B152" s="2">
        <v>840</v>
      </c>
      <c r="C152" s="2" t="s">
        <v>145</v>
      </c>
      <c r="D152" s="6">
        <v>-1014381.58</v>
      </c>
      <c r="F152" s="11"/>
      <c r="G152" s="11" t="s">
        <v>162</v>
      </c>
      <c r="H152" s="8">
        <v>0</v>
      </c>
      <c r="I152" s="8">
        <f>IFERROR(VLOOKUP(F152&amp;G152,#REF!,8,FALSE),0)</f>
        <v>0</v>
      </c>
      <c r="J152" s="8">
        <f>IFERROR(VLOOKUP(F152&amp;G152,#REF!,14,FALSE),0)</f>
        <v>0</v>
      </c>
      <c r="K152" s="8">
        <f>IFERROR(VLOOKUP(F152&amp;G152,#REF!,19,FALSE),0)</f>
        <v>0</v>
      </c>
    </row>
    <row r="153" spans="1:11" x14ac:dyDescent="0.3">
      <c r="A153" s="1" t="str">
        <f t="shared" si="2"/>
        <v>8402 19 25064 02 0000 150</v>
      </c>
      <c r="B153" s="2">
        <v>840</v>
      </c>
      <c r="C153" s="2" t="s">
        <v>145</v>
      </c>
      <c r="D153" s="6">
        <v>-13049045.98</v>
      </c>
      <c r="F153" s="11"/>
      <c r="G153" s="11" t="s">
        <v>163</v>
      </c>
      <c r="H153" s="8">
        <v>0</v>
      </c>
      <c r="I153" s="8">
        <f>IFERROR(VLOOKUP(F153&amp;G153,#REF!,8,FALSE),0)</f>
        <v>0</v>
      </c>
      <c r="J153" s="8">
        <f>IFERROR(VLOOKUP(F153&amp;G153,#REF!,14,FALSE),0)</f>
        <v>0</v>
      </c>
      <c r="K153" s="8">
        <f>IFERROR(VLOOKUP(F153&amp;G153,#REF!,19,FALSE),0)</f>
        <v>0</v>
      </c>
    </row>
    <row r="154" spans="1:11" x14ac:dyDescent="0.3">
      <c r="A154" s="1" t="str">
        <f t="shared" si="2"/>
        <v>8422 19 35118 02 0000 150</v>
      </c>
      <c r="B154" s="2">
        <v>842</v>
      </c>
      <c r="C154" s="2" t="s">
        <v>146</v>
      </c>
      <c r="D154" s="6">
        <v>-3549.22</v>
      </c>
      <c r="G154" s="11" t="s">
        <v>164</v>
      </c>
      <c r="H154" s="8">
        <v>0</v>
      </c>
      <c r="I154" s="8">
        <f>IFERROR(VLOOKUP(F154&amp;G154,#REF!,8,FALSE),0)</f>
        <v>0</v>
      </c>
      <c r="J154" s="8">
        <f>IFERROR(VLOOKUP(F154&amp;G154,#REF!,14,FALSE),0)</f>
        <v>0</v>
      </c>
      <c r="K154" s="8">
        <f>IFERROR(VLOOKUP(F154&amp;G154,#REF!,19,FALSE),0)</f>
        <v>0</v>
      </c>
    </row>
    <row r="155" spans="1:11" x14ac:dyDescent="0.3">
      <c r="A155" s="1" t="str">
        <f t="shared" si="2"/>
        <v>8422 19 35118 02 0000 150</v>
      </c>
      <c r="B155" s="2">
        <v>842</v>
      </c>
      <c r="C155" s="2" t="s">
        <v>146</v>
      </c>
      <c r="D155" s="6">
        <v>-6596.29</v>
      </c>
      <c r="G155" s="11" t="s">
        <v>165</v>
      </c>
      <c r="H155" s="8">
        <v>0</v>
      </c>
      <c r="I155" s="8">
        <f>IFERROR(VLOOKUP(F155&amp;G155,#REF!,8,FALSE),0)</f>
        <v>0</v>
      </c>
      <c r="J155" s="8">
        <f>IFERROR(VLOOKUP(F155&amp;G155,#REF!,14,FALSE),0)</f>
        <v>0</v>
      </c>
      <c r="K155" s="8">
        <f>IFERROR(VLOOKUP(F155&amp;G155,#REF!,19,FALSE),0)</f>
        <v>0</v>
      </c>
    </row>
    <row r="156" spans="1:11" x14ac:dyDescent="0.3">
      <c r="G156" s="11" t="s">
        <v>165</v>
      </c>
      <c r="H156" s="8">
        <v>0</v>
      </c>
      <c r="I156" s="8">
        <v>14024600</v>
      </c>
      <c r="J156" s="8">
        <f>IFERROR(VLOOKUP(F156&amp;G156,#REF!,14,FALSE),0)</f>
        <v>0</v>
      </c>
      <c r="K156" s="8">
        <f>IFERROR(VLOOKUP(F156&amp;G156,#REF!,19,FALSE),0)</f>
        <v>0</v>
      </c>
    </row>
    <row r="157" spans="1:11" x14ac:dyDescent="0.3">
      <c r="G157" s="11" t="s">
        <v>166</v>
      </c>
      <c r="H157" s="8">
        <v>0</v>
      </c>
      <c r="I157" s="8">
        <f>IFERROR(VLOOKUP(F157&amp;G157,#REF!,8,FALSE),0)</f>
        <v>0</v>
      </c>
      <c r="J157" s="8">
        <f>IFERROR(VLOOKUP(F157&amp;G157,#REF!,14,FALSE),0)</f>
        <v>0</v>
      </c>
      <c r="K157" s="8">
        <f>IFERROR(VLOOKUP(F157&amp;G157,#REF!,19,FALSE),0)</f>
        <v>0</v>
      </c>
    </row>
    <row r="158" spans="1:11" x14ac:dyDescent="0.3">
      <c r="G158" s="11" t="s">
        <v>167</v>
      </c>
      <c r="H158" s="8">
        <v>0</v>
      </c>
      <c r="I158" s="8">
        <v>6900000</v>
      </c>
      <c r="J158" s="8">
        <f>IFERROR(VLOOKUP(F158&amp;G158,#REF!,14,FALSE),0)</f>
        <v>0</v>
      </c>
      <c r="K158" s="8">
        <f>IFERROR(VLOOKUP(F158&amp;G158,#REF!,19,FALSE),0)</f>
        <v>0</v>
      </c>
    </row>
    <row r="159" spans="1:11" x14ac:dyDescent="0.3">
      <c r="G159" s="11" t="s">
        <v>167</v>
      </c>
      <c r="H159" s="8">
        <v>0</v>
      </c>
      <c r="I159" s="8">
        <v>6900000</v>
      </c>
      <c r="J159" s="8">
        <f>IFERROR(VLOOKUP(F159&amp;G159,#REF!,14,FALSE),0)</f>
        <v>0</v>
      </c>
      <c r="K159" s="8">
        <f>IFERROR(VLOOKUP(F159&amp;G159,#REF!,19,FALSE),0)</f>
        <v>0</v>
      </c>
    </row>
    <row r="160" spans="1:11" x14ac:dyDescent="0.3">
      <c r="G160" s="11" t="s">
        <v>167</v>
      </c>
      <c r="H160" s="8">
        <v>0</v>
      </c>
      <c r="I160" s="8">
        <v>9988000</v>
      </c>
      <c r="J160" s="8">
        <f>IFERROR(VLOOKUP(F160&amp;G160,#REF!,14,FALSE),0)</f>
        <v>0</v>
      </c>
      <c r="K160" s="8">
        <f>IFERROR(VLOOKUP(F160&amp;G160,#REF!,19,FALSE),0)</f>
        <v>0</v>
      </c>
    </row>
    <row r="161" spans="7:11" x14ac:dyDescent="0.3">
      <c r="G161" s="11" t="s">
        <v>167</v>
      </c>
      <c r="H161" s="8">
        <v>0</v>
      </c>
      <c r="I161" s="8">
        <v>800400</v>
      </c>
      <c r="J161" s="8">
        <f>IFERROR(VLOOKUP(F161&amp;G161,#REF!,14,FALSE),0)</f>
        <v>0</v>
      </c>
      <c r="K161" s="8">
        <f>IFERROR(VLOOKUP(F161&amp;G161,#REF!,19,FALSE),0)</f>
        <v>0</v>
      </c>
    </row>
    <row r="162" spans="7:11" x14ac:dyDescent="0.3">
      <c r="G162" s="11" t="s">
        <v>167</v>
      </c>
      <c r="H162" s="8">
        <v>0</v>
      </c>
      <c r="I162" s="8">
        <v>4255000</v>
      </c>
      <c r="J162" s="8">
        <f>IFERROR(VLOOKUP(F162&amp;G162,#REF!,14,FALSE),0)</f>
        <v>0</v>
      </c>
      <c r="K162" s="8">
        <f>IFERROR(VLOOKUP(F162&amp;G162,#REF!,19,FALSE),0)</f>
        <v>0</v>
      </c>
    </row>
    <row r="163" spans="7:11" x14ac:dyDescent="0.3">
      <c r="G163" s="11" t="s">
        <v>168</v>
      </c>
      <c r="H163" s="8">
        <v>0</v>
      </c>
      <c r="I163" s="8">
        <f>IFERROR(VLOOKUP(F163&amp;G163,#REF!,8,FALSE),0)</f>
        <v>0</v>
      </c>
      <c r="J163" s="8">
        <f>IFERROR(VLOOKUP(F163&amp;G163,#REF!,14,FALSE),0)</f>
        <v>0</v>
      </c>
      <c r="K163" s="8">
        <f>IFERROR(VLOOKUP(F163&amp;G163,#REF!,19,FALSE),0)</f>
        <v>0</v>
      </c>
    </row>
    <row r="164" spans="7:11" x14ac:dyDescent="0.3">
      <c r="G164" s="11" t="s">
        <v>169</v>
      </c>
      <c r="H164" s="8">
        <v>0</v>
      </c>
      <c r="I164" s="8">
        <f>IFERROR(VLOOKUP(F164&amp;G164,#REF!,8,FALSE),0)</f>
        <v>0</v>
      </c>
      <c r="J164" s="8">
        <f>IFERROR(VLOOKUP(F164&amp;G164,#REF!,14,FALSE),0)</f>
        <v>0</v>
      </c>
      <c r="K164" s="8">
        <f>IFERROR(VLOOKUP(F164&amp;G164,#REF!,19,FALSE),0)</f>
        <v>0</v>
      </c>
    </row>
    <row r="165" spans="7:11" x14ac:dyDescent="0.3">
      <c r="G165" s="11" t="s">
        <v>170</v>
      </c>
      <c r="H165" s="8">
        <v>0</v>
      </c>
      <c r="I165" s="8">
        <f>IFERROR(VLOOKUP(F165&amp;G165,#REF!,8,FALSE),0)</f>
        <v>0</v>
      </c>
      <c r="J165" s="8">
        <f>IFERROR(VLOOKUP(F165&amp;G165,#REF!,14,FALSE),0)</f>
        <v>0</v>
      </c>
      <c r="K165" s="8">
        <f>IFERROR(VLOOKUP(F165&amp;G165,#REF!,19,FALSE),0)</f>
        <v>0</v>
      </c>
    </row>
    <row r="166" spans="7:11" x14ac:dyDescent="0.3">
      <c r="G166" s="11" t="s">
        <v>171</v>
      </c>
      <c r="H166" s="8">
        <v>0</v>
      </c>
      <c r="I166" s="8">
        <f>IFERROR(VLOOKUP(F166&amp;G166,#REF!,8,FALSE),0)</f>
        <v>0</v>
      </c>
      <c r="J166" s="8">
        <f>IFERROR(VLOOKUP(F166&amp;G166,#REF!,14,FALSE),0)</f>
        <v>0</v>
      </c>
      <c r="K166" s="8">
        <f>IFERROR(VLOOKUP(F166&amp;G166,#REF!,19,FALSE),0)</f>
        <v>0</v>
      </c>
    </row>
    <row r="167" spans="7:11" x14ac:dyDescent="0.3">
      <c r="G167" s="11" t="s">
        <v>172</v>
      </c>
      <c r="H167" s="8">
        <v>0</v>
      </c>
      <c r="I167" s="8">
        <f>IFERROR(VLOOKUP(F167&amp;G167,#REF!,8,FALSE),0)</f>
        <v>0</v>
      </c>
      <c r="J167" s="8">
        <f>IFERROR(VLOOKUP(F167&amp;G167,#REF!,14,FALSE),0)</f>
        <v>0</v>
      </c>
      <c r="K167" s="8">
        <f>IFERROR(VLOOKUP(F167&amp;G167,#REF!,19,FALSE),0)</f>
        <v>0</v>
      </c>
    </row>
    <row r="168" spans="7:11" x14ac:dyDescent="0.3">
      <c r="G168" s="11" t="s">
        <v>173</v>
      </c>
      <c r="H168" s="8">
        <v>0</v>
      </c>
      <c r="I168" s="8">
        <v>1390100</v>
      </c>
      <c r="J168" s="8">
        <v>23549900</v>
      </c>
      <c r="K168" s="8">
        <v>24517400</v>
      </c>
    </row>
    <row r="169" spans="7:11" x14ac:dyDescent="0.3">
      <c r="G169" s="11" t="s">
        <v>173</v>
      </c>
      <c r="H169" s="8">
        <v>0</v>
      </c>
      <c r="I169" s="8">
        <v>21280500</v>
      </c>
      <c r="J169" s="8">
        <v>38795400</v>
      </c>
      <c r="K169" s="8">
        <v>42313600</v>
      </c>
    </row>
    <row r="170" spans="7:11" x14ac:dyDescent="0.3">
      <c r="G170" s="11" t="s">
        <v>174</v>
      </c>
      <c r="H170" s="8">
        <v>0</v>
      </c>
      <c r="I170" s="8">
        <v>605519500</v>
      </c>
      <c r="J170" s="8">
        <f>IFERROR(VLOOKUP(F170&amp;G170,#REF!,14,FALSE),0)</f>
        <v>0</v>
      </c>
      <c r="K170" s="8">
        <f>IFERROR(VLOOKUP(F170&amp;G170,#REF!,19,FALSE),0)</f>
        <v>0</v>
      </c>
    </row>
    <row r="171" spans="7:11" x14ac:dyDescent="0.3">
      <c r="G171" s="11" t="s">
        <v>175</v>
      </c>
      <c r="H171" s="8">
        <v>0</v>
      </c>
      <c r="I171" s="8">
        <v>41449600</v>
      </c>
      <c r="J171" s="8">
        <v>9806700</v>
      </c>
      <c r="K171" s="8">
        <f>IFERROR(VLOOKUP(F171&amp;G171,#REF!,19,FALSE),0)</f>
        <v>0</v>
      </c>
    </row>
    <row r="172" spans="7:11" x14ac:dyDescent="0.3">
      <c r="G172" s="11" t="s">
        <v>175</v>
      </c>
      <c r="H172" s="8">
        <v>0</v>
      </c>
      <c r="I172" s="8">
        <v>576700</v>
      </c>
      <c r="J172" s="8">
        <v>448500</v>
      </c>
      <c r="K172" s="8">
        <v>0</v>
      </c>
    </row>
    <row r="173" spans="7:11" x14ac:dyDescent="0.3">
      <c r="G173" s="11" t="s">
        <v>176</v>
      </c>
      <c r="H173" s="8">
        <v>0</v>
      </c>
      <c r="I173" s="8">
        <f>IFERROR(VLOOKUP(F173&amp;G173,#REF!,8,FALSE),0)</f>
        <v>0</v>
      </c>
      <c r="J173" s="8">
        <f>IFERROR(VLOOKUP(F173&amp;G173,#REF!,14,FALSE),0)</f>
        <v>0</v>
      </c>
      <c r="K173" s="8">
        <f>IFERROR(VLOOKUP(F173&amp;G173,#REF!,19,FALSE),0)</f>
        <v>0</v>
      </c>
    </row>
    <row r="174" spans="7:11" x14ac:dyDescent="0.3">
      <c r="G174" s="11" t="s">
        <v>177</v>
      </c>
      <c r="H174" s="8">
        <v>0</v>
      </c>
      <c r="I174" s="8">
        <f>IFERROR(VLOOKUP(F174&amp;G174,#REF!,8,FALSE),0)</f>
        <v>0</v>
      </c>
      <c r="J174" s="8">
        <f>IFERROR(VLOOKUP(F174&amp;G174,#REF!,14,FALSE),0)</f>
        <v>0</v>
      </c>
      <c r="K174" s="8">
        <f>IFERROR(VLOOKUP(F174&amp;G174,#REF!,19,FALSE),0)</f>
        <v>0</v>
      </c>
    </row>
    <row r="175" spans="7:11" x14ac:dyDescent="0.3">
      <c r="G175" s="11" t="s">
        <v>178</v>
      </c>
      <c r="H175" s="8">
        <v>0</v>
      </c>
      <c r="I175" s="8">
        <f>IFERROR(VLOOKUP(F175&amp;G175,#REF!,8,FALSE),0)</f>
        <v>0</v>
      </c>
      <c r="J175" s="8">
        <f>IFERROR(VLOOKUP(F175&amp;G175,#REF!,14,FALSE),0)</f>
        <v>0</v>
      </c>
      <c r="K175" s="8">
        <f>IFERROR(VLOOKUP(F175&amp;G175,#REF!,19,FALSE),0)</f>
        <v>0</v>
      </c>
    </row>
    <row r="176" spans="7:11" x14ac:dyDescent="0.3">
      <c r="G176" s="11" t="s">
        <v>179</v>
      </c>
      <c r="H176" s="8">
        <v>0</v>
      </c>
      <c r="I176" s="8">
        <f>IFERROR(VLOOKUP(F176&amp;G176,#REF!,8,FALSE),0)</f>
        <v>0</v>
      </c>
      <c r="J176" s="8">
        <f>IFERROR(VLOOKUP(F176&amp;G176,#REF!,14,FALSE),0)</f>
        <v>0</v>
      </c>
      <c r="K176" s="8">
        <f>IFERROR(VLOOKUP(F176&amp;G176,#REF!,19,FALSE),0)</f>
        <v>0</v>
      </c>
    </row>
    <row r="177" spans="7:11" x14ac:dyDescent="0.3">
      <c r="G177" s="11" t="s">
        <v>180</v>
      </c>
      <c r="H177" s="8">
        <v>0</v>
      </c>
      <c r="I177" s="8">
        <f>IFERROR(VLOOKUP(F177&amp;G177,#REF!,8,FALSE),0)</f>
        <v>0</v>
      </c>
      <c r="J177" s="8">
        <f>IFERROR(VLOOKUP(F177&amp;G177,#REF!,14,FALSE),0)</f>
        <v>0</v>
      </c>
      <c r="K177" s="8">
        <f>IFERROR(VLOOKUP(F177&amp;G177,#REF!,19,FALSE),0)</f>
        <v>0</v>
      </c>
    </row>
    <row r="178" spans="7:11" x14ac:dyDescent="0.3">
      <c r="G178" s="11" t="s">
        <v>181</v>
      </c>
      <c r="H178" s="8">
        <v>0</v>
      </c>
      <c r="I178" s="8">
        <f>IFERROR(VLOOKUP(F178&amp;G178,#REF!,8,FALSE),0)</f>
        <v>0</v>
      </c>
      <c r="J178" s="8">
        <f>IFERROR(VLOOKUP(F178&amp;G178,#REF!,14,FALSE),0)</f>
        <v>0</v>
      </c>
      <c r="K178" s="8">
        <f>IFERROR(VLOOKUP(F178&amp;G178,#REF!,19,FALSE),0)</f>
        <v>0</v>
      </c>
    </row>
    <row r="179" spans="7:11" x14ac:dyDescent="0.3">
      <c r="G179" s="11" t="s">
        <v>182</v>
      </c>
      <c r="H179" s="8">
        <v>0</v>
      </c>
      <c r="I179" s="8">
        <f>IFERROR(VLOOKUP(F179&amp;G179,#REF!,8,FALSE),0)</f>
        <v>0</v>
      </c>
      <c r="J179" s="8">
        <f>IFERROR(VLOOKUP(F179&amp;G179,#REF!,14,FALSE),0)</f>
        <v>0</v>
      </c>
      <c r="K179" s="8">
        <f>IFERROR(VLOOKUP(F179&amp;G179,#REF!,19,FALSE),0)</f>
        <v>0</v>
      </c>
    </row>
    <row r="180" spans="7:11" x14ac:dyDescent="0.3">
      <c r="G180" s="11" t="s">
        <v>183</v>
      </c>
      <c r="H180" s="8">
        <v>0</v>
      </c>
      <c r="I180" s="8">
        <f>IFERROR(VLOOKUP(F180&amp;G180,#REF!,8,FALSE),0)</f>
        <v>0</v>
      </c>
      <c r="J180" s="8">
        <f>IFERROR(VLOOKUP(F180&amp;G180,#REF!,14,FALSE),0)</f>
        <v>0</v>
      </c>
      <c r="K180" s="8">
        <f>IFERROR(VLOOKUP(F180&amp;G180,#REF!,19,FALSE),0)</f>
        <v>0</v>
      </c>
    </row>
    <row r="181" spans="7:11" x14ac:dyDescent="0.3">
      <c r="G181" s="11" t="s">
        <v>184</v>
      </c>
      <c r="H181" s="8">
        <v>0</v>
      </c>
      <c r="I181" s="8">
        <f>IFERROR(VLOOKUP(F181&amp;G181,#REF!,8,FALSE),0)</f>
        <v>0</v>
      </c>
      <c r="J181" s="8">
        <f>IFERROR(VLOOKUP(F181&amp;G181,#REF!,14,FALSE),0)</f>
        <v>0</v>
      </c>
      <c r="K181" s="8">
        <f>IFERROR(VLOOKUP(F181&amp;G181,#REF!,19,FALSE),0)</f>
        <v>0</v>
      </c>
    </row>
    <row r="182" spans="7:11" x14ac:dyDescent="0.3">
      <c r="G182" s="11" t="s">
        <v>185</v>
      </c>
      <c r="H182" s="8">
        <v>0</v>
      </c>
      <c r="I182" s="8">
        <f>IFERROR(VLOOKUP(F182&amp;G182,#REF!,8,FALSE),0)</f>
        <v>0</v>
      </c>
      <c r="J182" s="8">
        <f>IFERROR(VLOOKUP(F182&amp;G182,#REF!,14,FALSE),0)</f>
        <v>0</v>
      </c>
      <c r="K182" s="8">
        <f>IFERROR(VLOOKUP(F182&amp;G182,#REF!,19,FALSE),0)</f>
        <v>0</v>
      </c>
    </row>
    <row r="183" spans="7:11" x14ac:dyDescent="0.3">
      <c r="G183" s="11" t="s">
        <v>186</v>
      </c>
      <c r="H183" s="8">
        <v>0</v>
      </c>
      <c r="I183" s="8">
        <f>IFERROR(VLOOKUP(F183&amp;G183,#REF!,8,FALSE),0)</f>
        <v>0</v>
      </c>
      <c r="J183" s="8">
        <f>IFERROR(VLOOKUP(F183&amp;G183,#REF!,14,FALSE),0)</f>
        <v>0</v>
      </c>
      <c r="K183" s="8">
        <f>IFERROR(VLOOKUP(F183&amp;G183,#REF!,19,FALSE),0)</f>
        <v>0</v>
      </c>
    </row>
    <row r="184" spans="7:11" x14ac:dyDescent="0.3">
      <c r="G184" s="11" t="s">
        <v>187</v>
      </c>
      <c r="H184" s="8">
        <v>0</v>
      </c>
      <c r="I184" s="8">
        <f>IFERROR(VLOOKUP(F184&amp;G184,#REF!,8,FALSE),0)</f>
        <v>0</v>
      </c>
      <c r="J184" s="8">
        <f>IFERROR(VLOOKUP(F184&amp;G184,#REF!,14,FALSE),0)</f>
        <v>0</v>
      </c>
      <c r="K184" s="8">
        <f>IFERROR(VLOOKUP(F184&amp;G184,#REF!,19,FALSE),0)</f>
        <v>0</v>
      </c>
    </row>
    <row r="185" spans="7:11" x14ac:dyDescent="0.3">
      <c r="G185" s="11" t="s">
        <v>188</v>
      </c>
      <c r="H185" s="8">
        <v>0</v>
      </c>
      <c r="I185" s="8">
        <f>IFERROR(VLOOKUP(F185&amp;G185,#REF!,8,FALSE),0)</f>
        <v>0</v>
      </c>
      <c r="J185" s="8">
        <f>IFERROR(VLOOKUP(F185&amp;G185,#REF!,14,FALSE),0)</f>
        <v>0</v>
      </c>
      <c r="K185" s="8">
        <f>IFERROR(VLOOKUP(F185&amp;G185,#REF!,19,FALSE),0)</f>
        <v>0</v>
      </c>
    </row>
    <row r="186" spans="7:11" x14ac:dyDescent="0.3">
      <c r="G186" s="11" t="s">
        <v>189</v>
      </c>
      <c r="H186" s="8">
        <v>0</v>
      </c>
      <c r="I186" s="8">
        <f>IFERROR(VLOOKUP(F186&amp;G186,#REF!,8,FALSE),0)</f>
        <v>0</v>
      </c>
      <c r="J186" s="8">
        <f>IFERROR(VLOOKUP(F186&amp;G186,#REF!,14,FALSE),0)</f>
        <v>0</v>
      </c>
      <c r="K186" s="8">
        <f>IFERROR(VLOOKUP(F186&amp;G186,#REF!,19,FALSE),0)</f>
        <v>0</v>
      </c>
    </row>
    <row r="187" spans="7:11" x14ac:dyDescent="0.3">
      <c r="G187" s="11" t="s">
        <v>190</v>
      </c>
      <c r="H187" s="8">
        <v>0</v>
      </c>
      <c r="I187" s="8">
        <f>IFERROR(VLOOKUP(F187&amp;G187,#REF!,8,FALSE),0)</f>
        <v>0</v>
      </c>
      <c r="J187" s="8">
        <f>IFERROR(VLOOKUP(F187&amp;G187,#REF!,14,FALSE),0)</f>
        <v>0</v>
      </c>
      <c r="K187" s="8">
        <f>IFERROR(VLOOKUP(F187&amp;G187,#REF!,19,FALSE),0)</f>
        <v>0</v>
      </c>
    </row>
    <row r="188" spans="7:11" x14ac:dyDescent="0.3">
      <c r="G188" s="11" t="s">
        <v>191</v>
      </c>
      <c r="H188" s="8">
        <v>0</v>
      </c>
      <c r="I188" s="8">
        <f>IFERROR(VLOOKUP(F188&amp;G188,#REF!,8,FALSE),0)</f>
        <v>0</v>
      </c>
      <c r="J188" s="8">
        <f>IFERROR(VLOOKUP(F188&amp;G188,#REF!,14,FALSE),0)</f>
        <v>0</v>
      </c>
      <c r="K188" s="8">
        <f>IFERROR(VLOOKUP(F188&amp;G188,#REF!,19,FALSE),0)</f>
        <v>0</v>
      </c>
    </row>
    <row r="189" spans="7:11" x14ac:dyDescent="0.3">
      <c r="G189" s="11" t="s">
        <v>192</v>
      </c>
      <c r="H189" s="8">
        <v>0</v>
      </c>
      <c r="I189" s="8">
        <f>IFERROR(VLOOKUP(F189&amp;G189,#REF!,8,FALSE),0)</f>
        <v>0</v>
      </c>
      <c r="J189" s="8">
        <f>IFERROR(VLOOKUP(F189&amp;G189,#REF!,14,FALSE),0)</f>
        <v>0</v>
      </c>
      <c r="K189" s="8">
        <f>IFERROR(VLOOKUP(F189&amp;G189,#REF!,19,FALSE),0)</f>
        <v>0</v>
      </c>
    </row>
    <row r="190" spans="7:11" x14ac:dyDescent="0.3">
      <c r="G190" s="11" t="s">
        <v>193</v>
      </c>
      <c r="H190" s="8">
        <v>0</v>
      </c>
      <c r="I190" s="8">
        <f>IFERROR(VLOOKUP(F190&amp;G190,#REF!,8,FALSE),0)</f>
        <v>0</v>
      </c>
      <c r="J190" s="8">
        <f>IFERROR(VLOOKUP(F190&amp;G190,#REF!,14,FALSE),0)</f>
        <v>0</v>
      </c>
      <c r="K190" s="8">
        <f>IFERROR(VLOOKUP(F190&amp;G190,#REF!,19,FALSE),0)</f>
        <v>0</v>
      </c>
    </row>
    <row r="191" spans="7:11" x14ac:dyDescent="0.3">
      <c r="G191" s="11" t="s">
        <v>194</v>
      </c>
      <c r="H191" s="8">
        <v>0</v>
      </c>
      <c r="I191" s="8">
        <f>IFERROR(VLOOKUP(F191&amp;G191,#REF!,8,FALSE),0)</f>
        <v>0</v>
      </c>
      <c r="J191" s="8">
        <f>IFERROR(VLOOKUP(F191&amp;G191,#REF!,14,FALSE),0)</f>
        <v>0</v>
      </c>
      <c r="K191" s="8">
        <f>IFERROR(VLOOKUP(F191&amp;G191,#REF!,19,FALSE),0)</f>
        <v>0</v>
      </c>
    </row>
    <row r="192" spans="7:11" x14ac:dyDescent="0.3">
      <c r="G192" s="11" t="s">
        <v>195</v>
      </c>
      <c r="H192" s="8">
        <v>0</v>
      </c>
      <c r="I192" s="8">
        <f>IFERROR(VLOOKUP(F192&amp;G192,#REF!,8,FALSE),0)</f>
        <v>0</v>
      </c>
      <c r="J192" s="8">
        <f>IFERROR(VLOOKUP(F192&amp;G192,#REF!,14,FALSE),0)</f>
        <v>0</v>
      </c>
      <c r="K192" s="8">
        <f>IFERROR(VLOOKUP(F192&amp;G192,#REF!,19,FALSE),0)</f>
        <v>0</v>
      </c>
    </row>
    <row r="193" spans="7:11" x14ac:dyDescent="0.3">
      <c r="G193" s="11" t="s">
        <v>196</v>
      </c>
      <c r="H193" s="8">
        <v>0</v>
      </c>
      <c r="I193" s="8">
        <f>IFERROR(VLOOKUP(F193&amp;G193,#REF!,8,FALSE),0)</f>
        <v>0</v>
      </c>
      <c r="J193" s="8">
        <f>IFERROR(VLOOKUP(F193&amp;G193,#REF!,14,FALSE),0)</f>
        <v>0</v>
      </c>
      <c r="K193" s="8">
        <f>IFERROR(VLOOKUP(F193&amp;G193,#REF!,19,FALSE),0)</f>
        <v>0</v>
      </c>
    </row>
    <row r="194" spans="7:11" x14ac:dyDescent="0.3">
      <c r="G194" s="11" t="s">
        <v>197</v>
      </c>
      <c r="H194" s="8">
        <v>0</v>
      </c>
      <c r="I194" s="8">
        <f>IFERROR(VLOOKUP(F194&amp;G194,#REF!,8,FALSE),0)</f>
        <v>0</v>
      </c>
      <c r="J194" s="8">
        <f>IFERROR(VLOOKUP(F194&amp;G194,#REF!,14,FALSE),0)</f>
        <v>0</v>
      </c>
      <c r="K194" s="8">
        <f>IFERROR(VLOOKUP(F194&amp;G194,#REF!,19,FALSE),0)</f>
        <v>0</v>
      </c>
    </row>
    <row r="195" spans="7:11" x14ac:dyDescent="0.3">
      <c r="G195" s="11" t="s">
        <v>198</v>
      </c>
      <c r="H195" s="8">
        <v>0</v>
      </c>
      <c r="I195" s="8">
        <f>IFERROR(VLOOKUP(F195&amp;G195,#REF!,8,FALSE),0)</f>
        <v>0</v>
      </c>
      <c r="J195" s="8">
        <f>IFERROR(VLOOKUP(F195&amp;G195,#REF!,14,FALSE),0)</f>
        <v>0</v>
      </c>
      <c r="K195" s="8">
        <f>IFERROR(VLOOKUP(F195&amp;G195,#REF!,19,FALSE),0)</f>
        <v>0</v>
      </c>
    </row>
    <row r="196" spans="7:11" x14ac:dyDescent="0.3">
      <c r="G196" s="11" t="s">
        <v>199</v>
      </c>
      <c r="H196" s="8">
        <v>0</v>
      </c>
      <c r="I196" s="8">
        <f>IFERROR(VLOOKUP(F196&amp;G196,#REF!,8,FALSE),0)</f>
        <v>0</v>
      </c>
      <c r="J196" s="8">
        <f>IFERROR(VLOOKUP(F196&amp;G196,#REF!,14,FALSE),0)</f>
        <v>0</v>
      </c>
      <c r="K196" s="8">
        <f>IFERROR(VLOOKUP(F196&amp;G196,#REF!,19,FALSE),0)</f>
        <v>0</v>
      </c>
    </row>
    <row r="197" spans="7:11" x14ac:dyDescent="0.3">
      <c r="G197" s="11" t="s">
        <v>200</v>
      </c>
      <c r="H197" s="8">
        <v>0</v>
      </c>
      <c r="I197" s="8">
        <f>IFERROR(VLOOKUP(F197&amp;G197,#REF!,8,FALSE),0)</f>
        <v>0</v>
      </c>
      <c r="J197" s="8">
        <f>IFERROR(VLOOKUP(F197&amp;G197,#REF!,14,FALSE),0)</f>
        <v>0</v>
      </c>
      <c r="K197" s="8">
        <f>IFERROR(VLOOKUP(F197&amp;G197,#REF!,19,FALSE),0)</f>
        <v>0</v>
      </c>
    </row>
    <row r="198" spans="7:11" x14ac:dyDescent="0.3">
      <c r="G198" s="11" t="s">
        <v>201</v>
      </c>
      <c r="H198" s="8">
        <v>0</v>
      </c>
      <c r="I198" s="8">
        <f>IFERROR(VLOOKUP(F198&amp;G198,#REF!,8,FALSE),0)</f>
        <v>0</v>
      </c>
      <c r="J198" s="8">
        <f>IFERROR(VLOOKUP(F198&amp;G198,#REF!,14,FALSE),0)</f>
        <v>0</v>
      </c>
      <c r="K198" s="8">
        <f>IFERROR(VLOOKUP(F198&amp;G198,#REF!,19,FALSE),0)</f>
        <v>0</v>
      </c>
    </row>
    <row r="199" spans="7:11" x14ac:dyDescent="0.3">
      <c r="G199" s="11" t="s">
        <v>202</v>
      </c>
      <c r="H199" s="8">
        <v>0</v>
      </c>
      <c r="I199" s="8">
        <f>IFERROR(VLOOKUP(F199&amp;G199,#REF!,8,FALSE),0)</f>
        <v>0</v>
      </c>
      <c r="J199" s="8">
        <f>IFERROR(VLOOKUP(F199&amp;G199,#REF!,14,FALSE),0)</f>
        <v>0</v>
      </c>
      <c r="K199" s="8">
        <f>IFERROR(VLOOKUP(F199&amp;G199,#REF!,19,FALSE),0)</f>
        <v>0</v>
      </c>
    </row>
    <row r="200" spans="7:11" x14ac:dyDescent="0.3">
      <c r="G200" s="11" t="s">
        <v>203</v>
      </c>
      <c r="H200" s="8">
        <v>0</v>
      </c>
      <c r="I200" s="8">
        <f>IFERROR(VLOOKUP(F200&amp;G200,#REF!,8,FALSE),0)</f>
        <v>0</v>
      </c>
      <c r="J200" s="8">
        <f>IFERROR(VLOOKUP(F200&amp;G200,#REF!,14,FALSE),0)</f>
        <v>0</v>
      </c>
      <c r="K200" s="8">
        <f>IFERROR(VLOOKUP(F200&amp;G200,#REF!,19,FALSE),0)</f>
        <v>0</v>
      </c>
    </row>
    <row r="201" spans="7:11" x14ac:dyDescent="0.3">
      <c r="I201" s="14">
        <f>SUM(I3:I200)</f>
        <v>863359300</v>
      </c>
      <c r="J201" s="14">
        <f>SUM(J3:J200)</f>
        <v>211270500</v>
      </c>
      <c r="K201" s="14">
        <f>SUM(K3:K200)</f>
        <v>159032600</v>
      </c>
    </row>
    <row r="204" spans="7:11" x14ac:dyDescent="0.3">
      <c r="I204" s="8">
        <v>26344659870.25</v>
      </c>
      <c r="J204" s="8">
        <v>20120909484.07</v>
      </c>
      <c r="K204" s="8">
        <v>18923646849.310001</v>
      </c>
    </row>
    <row r="206" spans="7:11" x14ac:dyDescent="0.3">
      <c r="I206" s="8">
        <f>I204-I201</f>
        <v>25481300570.25</v>
      </c>
      <c r="J206" s="8">
        <f>J204-J201</f>
        <v>19909638984.07</v>
      </c>
      <c r="K206" s="8">
        <f>K204-K201</f>
        <v>18764614249.310001</v>
      </c>
    </row>
  </sheetData>
  <autoFilter ref="B1:D155"/>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filterMode="1">
    <pageSetUpPr fitToPage="1"/>
  </sheetPr>
  <dimension ref="A1:I4"/>
  <sheetViews>
    <sheetView view="pageBreakPreview" zoomScale="85" zoomScaleNormal="85" zoomScaleSheetLayoutView="85" workbookViewId="0">
      <pane ySplit="2" topLeftCell="A3" activePane="bottomLeft" state="frozen"/>
      <selection pane="bottomLeft" activeCell="B90" sqref="B90"/>
    </sheetView>
  </sheetViews>
  <sheetFormatPr defaultRowHeight="14.4" x14ac:dyDescent="0.3"/>
  <cols>
    <col min="1" max="1" width="5.44140625" customWidth="1"/>
    <col min="2" max="2" width="72" customWidth="1"/>
    <col min="3" max="4" width="20" customWidth="1"/>
    <col min="5" max="6" width="21" customWidth="1"/>
    <col min="7" max="7" width="7.109375" customWidth="1"/>
    <col min="8" max="8" width="20.44140625" customWidth="1"/>
    <col min="9" max="9" width="17" style="25" customWidth="1"/>
  </cols>
  <sheetData>
    <row r="1" spans="1:9" ht="61.5" customHeight="1" x14ac:dyDescent="0.3">
      <c r="A1" s="67" t="s">
        <v>207</v>
      </c>
      <c r="B1" s="67"/>
      <c r="C1" s="67"/>
      <c r="D1" s="67"/>
      <c r="E1" s="67"/>
      <c r="F1" s="67"/>
      <c r="G1" s="67"/>
      <c r="H1" s="67"/>
      <c r="I1" s="67"/>
    </row>
    <row r="2" spans="1:9" ht="61.5" customHeight="1" x14ac:dyDescent="0.3">
      <c r="A2" s="15" t="s">
        <v>0</v>
      </c>
      <c r="B2" s="15" t="s">
        <v>17</v>
      </c>
      <c r="C2" s="17" t="s">
        <v>18</v>
      </c>
      <c r="D2" s="15" t="s">
        <v>19</v>
      </c>
      <c r="E2" s="16" t="s">
        <v>32</v>
      </c>
      <c r="F2" s="16" t="s">
        <v>21</v>
      </c>
      <c r="G2" s="16" t="s">
        <v>20</v>
      </c>
      <c r="H2" s="16" t="s">
        <v>22</v>
      </c>
      <c r="I2" s="16" t="s">
        <v>204</v>
      </c>
    </row>
    <row r="3" spans="1:9" ht="47.25" customHeight="1" x14ac:dyDescent="0.3">
      <c r="A3" s="23">
        <v>814</v>
      </c>
      <c r="B3" s="18" t="s">
        <v>34</v>
      </c>
      <c r="C3" s="19">
        <v>359030000</v>
      </c>
      <c r="D3" s="19">
        <v>317813800</v>
      </c>
      <c r="E3" s="19">
        <f>D3*0.08/0.92</f>
        <v>27635982.609999999</v>
      </c>
      <c r="F3" s="20">
        <v>0</v>
      </c>
      <c r="G3" s="21">
        <v>0.08</v>
      </c>
      <c r="H3" s="22" t="s">
        <v>206</v>
      </c>
      <c r="I3" s="24" t="s">
        <v>205</v>
      </c>
    </row>
    <row r="4" spans="1:9" ht="18" x14ac:dyDescent="0.35">
      <c r="B4" s="26"/>
    </row>
  </sheetData>
  <autoFilter ref="A2:I3">
    <filterColumn colId="3">
      <filters>
        <filter val="317 813 800,00"/>
      </filters>
    </filterColumn>
  </autoFilter>
  <sortState ref="A2:K61">
    <sortCondition ref="A2:A61"/>
  </sortState>
  <mergeCells count="1">
    <mergeCell ref="A1:I1"/>
  </mergeCells>
  <pageMargins left="0.70866141732283472" right="0.70866141732283472" top="0.74803149606299213" bottom="0.74803149606299213" header="0.31496062992125984" footer="0.31496062992125984"/>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уточн апрель 2025-2027</vt:lpstr>
      <vt:lpstr>data 2018</vt:lpstr>
      <vt:lpstr>для Старовойтовой</vt:lpstr>
      <vt:lpstr>'для Старовойтовой'!Заголовки_для_печати</vt:lpstr>
      <vt:lpstr>'уточн апрель 2025-2027'!Заголовки_для_печати</vt:lpstr>
      <vt:lpstr>'уточн апрель 2025-2027'!Область_печати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Кулешов</dc:creator>
  <cp:lastModifiedBy>Давыдова</cp:lastModifiedBy>
  <cp:lastPrinted>2026-03-26T13:29:09Z</cp:lastPrinted>
  <dcterms:created xsi:type="dcterms:W3CDTF">2018-12-25T15:55:39Z</dcterms:created>
  <dcterms:modified xsi:type="dcterms:W3CDTF">2026-03-27T12:59:12Z</dcterms:modified>
</cp:coreProperties>
</file>